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80"/>
  </bookViews>
  <sheets>
    <sheet name="1-9月" sheetId="13" r:id="rId1"/>
  </sheets>
  <definedNames>
    <definedName name="_xlnm._FilterDatabase" localSheetId="0" hidden="1">'1-9月'!$A$1:$P$48</definedName>
  </definedNames>
  <calcPr calcId="144525"/>
</workbook>
</file>

<file path=xl/sharedStrings.xml><?xml version="1.0" encoding="utf-8"?>
<sst xmlns="http://schemas.openxmlformats.org/spreadsheetml/2006/main" count="332" uniqueCount="152">
  <si>
    <t>弋阳县2022年度就业社保补助享受补贴人员明细表公示</t>
  </si>
  <si>
    <t>序号</t>
  </si>
  <si>
    <t>姓名</t>
  </si>
  <si>
    <t>性别</t>
  </si>
  <si>
    <t>年龄</t>
  </si>
  <si>
    <t>单位</t>
  </si>
  <si>
    <t>身份证号码</t>
  </si>
  <si>
    <t>岗位名称</t>
  </si>
  <si>
    <t>享受补贴时间</t>
  </si>
  <si>
    <t>社保补贴标准（元/月/人）</t>
  </si>
  <si>
    <t>社保补贴合计</t>
  </si>
  <si>
    <t>医疗补贴标准（元/月/人）</t>
  </si>
  <si>
    <t>医疗补贴合计</t>
  </si>
  <si>
    <t>失业补贴标准（元/月/人）</t>
  </si>
  <si>
    <t>失业补贴合计</t>
  </si>
  <si>
    <t>补贴总计</t>
  </si>
  <si>
    <t>享受补贴人员身份</t>
  </si>
  <si>
    <t>朱晓娥</t>
  </si>
  <si>
    <t>女</t>
  </si>
  <si>
    <t>江西康恩贝中药有限公司</t>
  </si>
  <si>
    <t>36232619****182X</t>
  </si>
  <si>
    <t>排板</t>
  </si>
  <si>
    <t>2022年7月-9月</t>
  </si>
  <si>
    <t>城市贫困户</t>
  </si>
  <si>
    <t>彭代明</t>
  </si>
  <si>
    <t>男</t>
  </si>
  <si>
    <t>36232619****0017</t>
  </si>
  <si>
    <t>外包</t>
  </si>
  <si>
    <t>陈磊</t>
  </si>
  <si>
    <t>36232619****5110</t>
  </si>
  <si>
    <t>门卫</t>
  </si>
  <si>
    <t>吴丽平</t>
  </si>
  <si>
    <t>江西铭志医药有限公司</t>
  </si>
  <si>
    <t>36232619****2422</t>
  </si>
  <si>
    <t>保管员</t>
  </si>
  <si>
    <t>脱贫户</t>
  </si>
  <si>
    <t>舒建荣</t>
  </si>
  <si>
    <t>江西熔岩汽配有限公司</t>
  </si>
  <si>
    <t>36232619****3629</t>
  </si>
  <si>
    <t>数控操作工</t>
  </si>
  <si>
    <t>脱贫劳动力</t>
  </si>
  <si>
    <t>姚贵波</t>
  </si>
  <si>
    <t>36232619****0318</t>
  </si>
  <si>
    <t>陈小丽</t>
  </si>
  <si>
    <t>36232619****152X</t>
  </si>
  <si>
    <t>精确测量员</t>
  </si>
  <si>
    <t>李小萍</t>
  </si>
  <si>
    <t>36232619****3623</t>
  </si>
  <si>
    <t>包装检验员</t>
  </si>
  <si>
    <t>吴仟</t>
  </si>
  <si>
    <t>弋阳海创环保科技有限责任公司</t>
  </si>
  <si>
    <t>36232619****3928</t>
  </si>
  <si>
    <t>供应管理</t>
  </si>
  <si>
    <t>应届大学生</t>
  </si>
  <si>
    <t>吕礼兵</t>
  </si>
  <si>
    <t>36232619****0938</t>
  </si>
  <si>
    <t>药品管理</t>
  </si>
  <si>
    <t>夏敏勇</t>
  </si>
  <si>
    <t>36012219****2113</t>
  </si>
  <si>
    <t>会计</t>
  </si>
  <si>
    <t>何元家</t>
  </si>
  <si>
    <t>41232619****6035</t>
  </si>
  <si>
    <t>销售</t>
  </si>
  <si>
    <t>徐湘登</t>
  </si>
  <si>
    <t>53212619****0036</t>
  </si>
  <si>
    <t>杨锦涛</t>
  </si>
  <si>
    <t>36242419****5913</t>
  </si>
  <si>
    <t>化工</t>
  </si>
  <si>
    <t>伍凡</t>
  </si>
  <si>
    <t>36220120****2623</t>
  </si>
  <si>
    <t>易文凤</t>
  </si>
  <si>
    <t>36040220****1923</t>
  </si>
  <si>
    <t>张国龙</t>
  </si>
  <si>
    <t>36232620****1815</t>
  </si>
  <si>
    <t>中控</t>
  </si>
  <si>
    <t>陈思琪</t>
  </si>
  <si>
    <t>36232620****0066</t>
  </si>
  <si>
    <t>马金炉</t>
  </si>
  <si>
    <t>36028120****5477</t>
  </si>
  <si>
    <t>品控</t>
  </si>
  <si>
    <t>郑雨松</t>
  </si>
  <si>
    <t>36242419****0616</t>
  </si>
  <si>
    <t>邱智龙</t>
  </si>
  <si>
    <t>36240120****2858</t>
  </si>
  <si>
    <t>曾维鑫</t>
  </si>
  <si>
    <t>43040520****5633</t>
  </si>
  <si>
    <t>2022年8月-9月</t>
  </si>
  <si>
    <t>饶滕杰</t>
  </si>
  <si>
    <t>36253119****3916</t>
  </si>
  <si>
    <t>李宗翰</t>
  </si>
  <si>
    <t>36240119****1514</t>
  </si>
  <si>
    <t>林杰</t>
  </si>
  <si>
    <t>36232619****6018</t>
  </si>
  <si>
    <t>付泯</t>
  </si>
  <si>
    <t>42102319****5718</t>
  </si>
  <si>
    <t>黄靖</t>
  </si>
  <si>
    <t>36232619****0911</t>
  </si>
  <si>
    <t>杜佳有</t>
  </si>
  <si>
    <t>江西巴顿环保科技有限公司</t>
  </si>
  <si>
    <t>36072619****2615</t>
  </si>
  <si>
    <t>实验员</t>
  </si>
  <si>
    <t>202203-202209</t>
  </si>
  <si>
    <t>毕业两年内高校毕业生</t>
  </si>
  <si>
    <t>刘毓宸</t>
  </si>
  <si>
    <t>36252519****601X</t>
  </si>
  <si>
    <t>许文婷</t>
  </si>
  <si>
    <t>51130219****2325</t>
  </si>
  <si>
    <t>化验员</t>
  </si>
  <si>
    <t>李清</t>
  </si>
  <si>
    <t>36233120****0041</t>
  </si>
  <si>
    <t>安全资料员</t>
  </si>
  <si>
    <t>202207-202309</t>
  </si>
  <si>
    <t>裴斐</t>
  </si>
  <si>
    <t>41021119****6031</t>
  </si>
  <si>
    <t>设备技术员</t>
  </si>
  <si>
    <t>202206-202209</t>
  </si>
  <si>
    <t>李崇</t>
  </si>
  <si>
    <t>36072519****3016</t>
  </si>
  <si>
    <t>职员</t>
  </si>
  <si>
    <t>张炜</t>
  </si>
  <si>
    <t>36022219****2110</t>
  </si>
  <si>
    <t>王婷</t>
  </si>
  <si>
    <t>36042819****4922</t>
  </si>
  <si>
    <t>202207-202209</t>
  </si>
  <si>
    <t>李牡丹</t>
  </si>
  <si>
    <t>36028119****7921</t>
  </si>
  <si>
    <t>程丽</t>
  </si>
  <si>
    <t>36073320****4121</t>
  </si>
  <si>
    <t>邓薇</t>
  </si>
  <si>
    <t>36222719****0342</t>
  </si>
  <si>
    <t>谢祖鸿</t>
  </si>
  <si>
    <t>36072120****1221</t>
  </si>
  <si>
    <t>邱慧君</t>
  </si>
  <si>
    <t>36232119****622X</t>
  </si>
  <si>
    <t>林国锋</t>
  </si>
  <si>
    <t>36232119****5917</t>
  </si>
  <si>
    <t>方欣炜</t>
  </si>
  <si>
    <t>36232620****0310</t>
  </si>
  <si>
    <t>202208-202209</t>
  </si>
  <si>
    <t>蔡诣</t>
  </si>
  <si>
    <t>弋阳县宏田金属制品有限公司</t>
  </si>
  <si>
    <t>62222420****1522</t>
  </si>
  <si>
    <t>财务</t>
  </si>
  <si>
    <t>应届毕业的大学生</t>
  </si>
  <si>
    <t>金亮渝</t>
  </si>
  <si>
    <t>32068119****0032</t>
  </si>
  <si>
    <t>研发组长</t>
  </si>
  <si>
    <t>202204-202209</t>
  </si>
  <si>
    <t>近两年毕业的大学生</t>
  </si>
  <si>
    <t>陈梓文</t>
  </si>
  <si>
    <t>33038220****571X</t>
  </si>
  <si>
    <t>技术员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</si>
</sst>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7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abSelected="1" topLeftCell="F1" workbookViewId="0">
      <selection activeCell="T5" sqref="T5"/>
    </sheetView>
  </sheetViews>
  <sheetFormatPr defaultColWidth="9" defaultRowHeight="13.5"/>
  <cols>
    <col min="1" max="1" width="4.25" style="2" customWidth="1"/>
    <col min="2" max="2" width="6.88333333333333" style="2" customWidth="1"/>
    <col min="3" max="3" width="5.25" style="2" customWidth="1"/>
    <col min="4" max="4" width="4.5" style="2" customWidth="1"/>
    <col min="5" max="5" width="28" style="3" customWidth="1"/>
    <col min="6" max="6" width="22.3833333333333" style="2" customWidth="1"/>
    <col min="7" max="7" width="14.1333333333333" style="2" customWidth="1"/>
    <col min="8" max="8" width="16.3833333333333" style="2" customWidth="1"/>
    <col min="9" max="9" width="15" style="2" customWidth="1"/>
    <col min="10" max="10" width="9.38333333333333" style="2"/>
    <col min="11" max="11" width="9" style="2"/>
    <col min="12" max="12" width="9.38333333333333" style="2"/>
    <col min="13" max="14" width="9" style="2"/>
    <col min="15" max="15" width="10.3833333333333" style="2"/>
    <col min="16" max="16" width="18.225" style="2" customWidth="1"/>
    <col min="17" max="16384" width="9" style="2"/>
  </cols>
  <sheetData>
    <row r="1" ht="55" customHeight="1" spans="1:16">
      <c r="A1" s="4" t="s">
        <v>0</v>
      </c>
      <c r="B1" s="4"/>
      <c r="C1" s="4"/>
      <c r="D1" s="5"/>
      <c r="E1" s="5"/>
      <c r="F1" s="4"/>
      <c r="G1" s="4"/>
      <c r="H1" s="4"/>
      <c r="I1" s="4"/>
      <c r="J1" s="27"/>
      <c r="K1" s="28"/>
      <c r="L1" s="27"/>
      <c r="M1" s="27"/>
      <c r="N1" s="27"/>
      <c r="O1" s="27"/>
      <c r="P1" s="27"/>
    </row>
    <row r="2" ht="40.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9" t="s">
        <v>10</v>
      </c>
      <c r="K2" s="30" t="s">
        <v>11</v>
      </c>
      <c r="L2" s="29" t="s">
        <v>12</v>
      </c>
      <c r="M2" s="29" t="s">
        <v>13</v>
      </c>
      <c r="N2" s="29" t="s">
        <v>14</v>
      </c>
      <c r="O2" s="29" t="s">
        <v>15</v>
      </c>
      <c r="P2" s="29" t="s">
        <v>16</v>
      </c>
    </row>
    <row r="3" s="1" customFormat="1" ht="32" customHeight="1" spans="1:16">
      <c r="A3" s="7">
        <v>1</v>
      </c>
      <c r="B3" s="7" t="s">
        <v>17</v>
      </c>
      <c r="C3" s="7" t="s">
        <v>18</v>
      </c>
      <c r="D3" s="8">
        <v>43</v>
      </c>
      <c r="E3" s="9" t="s">
        <v>19</v>
      </c>
      <c r="F3" s="10" t="s">
        <v>20</v>
      </c>
      <c r="G3" s="11" t="s">
        <v>21</v>
      </c>
      <c r="H3" s="12" t="s">
        <v>22</v>
      </c>
      <c r="I3" s="7">
        <v>640</v>
      </c>
      <c r="J3" s="31">
        <v>1920</v>
      </c>
      <c r="K3" s="32">
        <v>0</v>
      </c>
      <c r="L3" s="31">
        <v>0</v>
      </c>
      <c r="M3" s="31">
        <v>0</v>
      </c>
      <c r="N3" s="31">
        <v>0</v>
      </c>
      <c r="O3" s="32">
        <v>1920</v>
      </c>
      <c r="P3" s="31" t="s">
        <v>23</v>
      </c>
    </row>
    <row r="4" s="1" customFormat="1" ht="32" customHeight="1" spans="1:16">
      <c r="A4" s="7">
        <v>2</v>
      </c>
      <c r="B4" s="7" t="s">
        <v>24</v>
      </c>
      <c r="C4" s="7" t="s">
        <v>25</v>
      </c>
      <c r="D4" s="8">
        <v>43</v>
      </c>
      <c r="E4" s="9" t="s">
        <v>19</v>
      </c>
      <c r="F4" s="10" t="s">
        <v>26</v>
      </c>
      <c r="G4" s="11" t="s">
        <v>27</v>
      </c>
      <c r="H4" s="12" t="s">
        <v>22</v>
      </c>
      <c r="I4" s="7">
        <v>640</v>
      </c>
      <c r="J4" s="31">
        <v>1920</v>
      </c>
      <c r="K4" s="32">
        <v>286.68</v>
      </c>
      <c r="L4" s="31">
        <v>860.04</v>
      </c>
      <c r="M4" s="31">
        <v>0</v>
      </c>
      <c r="N4" s="31">
        <v>0</v>
      </c>
      <c r="O4" s="32">
        <v>2780.04</v>
      </c>
      <c r="P4" s="31" t="s">
        <v>23</v>
      </c>
    </row>
    <row r="5" s="1" customFormat="1" ht="32" customHeight="1" spans="1:16">
      <c r="A5" s="7">
        <v>3</v>
      </c>
      <c r="B5" s="7" t="s">
        <v>28</v>
      </c>
      <c r="C5" s="7" t="s">
        <v>25</v>
      </c>
      <c r="D5" s="8">
        <v>19</v>
      </c>
      <c r="E5" s="9" t="s">
        <v>19</v>
      </c>
      <c r="F5" s="10" t="s">
        <v>29</v>
      </c>
      <c r="G5" s="10" t="s">
        <v>30</v>
      </c>
      <c r="H5" s="12" t="s">
        <v>22</v>
      </c>
      <c r="I5" s="7">
        <v>640</v>
      </c>
      <c r="J5" s="31">
        <v>1920</v>
      </c>
      <c r="K5" s="32">
        <v>286.68</v>
      </c>
      <c r="L5" s="31">
        <v>860.04</v>
      </c>
      <c r="M5" s="31">
        <v>0</v>
      </c>
      <c r="N5" s="31">
        <v>0</v>
      </c>
      <c r="O5" s="32">
        <v>2780.04</v>
      </c>
      <c r="P5" s="31" t="s">
        <v>23</v>
      </c>
    </row>
    <row r="6" s="1" customFormat="1" ht="32" customHeight="1" spans="1:16">
      <c r="A6" s="7">
        <v>4</v>
      </c>
      <c r="B6" s="7" t="s">
        <v>31</v>
      </c>
      <c r="C6" s="7" t="s">
        <v>18</v>
      </c>
      <c r="D6" s="8">
        <v>47</v>
      </c>
      <c r="E6" s="9" t="s">
        <v>32</v>
      </c>
      <c r="F6" s="10" t="s">
        <v>33</v>
      </c>
      <c r="G6" s="10" t="s">
        <v>34</v>
      </c>
      <c r="H6" s="12" t="s">
        <v>22</v>
      </c>
      <c r="I6" s="33">
        <v>508.16</v>
      </c>
      <c r="J6" s="32">
        <v>1524.48</v>
      </c>
      <c r="K6" s="32">
        <v>181.44</v>
      </c>
      <c r="L6" s="32">
        <v>544.32</v>
      </c>
      <c r="M6" s="32">
        <v>15.88</v>
      </c>
      <c r="N6" s="32">
        <v>47.64</v>
      </c>
      <c r="O6" s="32">
        <f>J6+L6+N6</f>
        <v>2116.44</v>
      </c>
      <c r="P6" s="31" t="s">
        <v>35</v>
      </c>
    </row>
    <row r="7" s="1" customFormat="1" ht="32" customHeight="1" spans="1:16">
      <c r="A7" s="7">
        <v>5</v>
      </c>
      <c r="B7" s="9" t="s">
        <v>36</v>
      </c>
      <c r="C7" s="9" t="s">
        <v>18</v>
      </c>
      <c r="D7" s="9">
        <v>41</v>
      </c>
      <c r="E7" s="9" t="s">
        <v>37</v>
      </c>
      <c r="F7" s="13" t="s">
        <v>38</v>
      </c>
      <c r="G7" s="9" t="s">
        <v>39</v>
      </c>
      <c r="H7" s="12" t="s">
        <v>22</v>
      </c>
      <c r="I7" s="7">
        <f t="shared" ref="I7:I10" si="0">3329*0.16</f>
        <v>532.64</v>
      </c>
      <c r="J7" s="7">
        <f t="shared" ref="J7:J10" si="1">I7*3</f>
        <v>1597.92</v>
      </c>
      <c r="K7" s="7">
        <f t="shared" ref="K7:K10" si="2">3329*0.06</f>
        <v>199.74</v>
      </c>
      <c r="L7" s="7">
        <f>K7*3</f>
        <v>599.22</v>
      </c>
      <c r="M7" s="7">
        <v>0</v>
      </c>
      <c r="N7" s="7">
        <v>0</v>
      </c>
      <c r="O7" s="32">
        <f t="shared" ref="O7:O10" si="3">J7+L7</f>
        <v>2197.14</v>
      </c>
      <c r="P7" s="7" t="s">
        <v>40</v>
      </c>
    </row>
    <row r="8" s="1" customFormat="1" ht="32" customHeight="1" spans="1:16">
      <c r="A8" s="7">
        <v>6</v>
      </c>
      <c r="B8" s="9" t="s">
        <v>41</v>
      </c>
      <c r="C8" s="9" t="s">
        <v>25</v>
      </c>
      <c r="D8" s="8">
        <v>35</v>
      </c>
      <c r="E8" s="9" t="s">
        <v>37</v>
      </c>
      <c r="F8" s="13" t="s">
        <v>42</v>
      </c>
      <c r="G8" s="9" t="s">
        <v>39</v>
      </c>
      <c r="H8" s="12" t="s">
        <v>22</v>
      </c>
      <c r="I8" s="7">
        <f t="shared" si="0"/>
        <v>532.64</v>
      </c>
      <c r="J8" s="7">
        <f t="shared" si="1"/>
        <v>1597.92</v>
      </c>
      <c r="K8" s="7">
        <f t="shared" si="2"/>
        <v>199.74</v>
      </c>
      <c r="L8" s="7">
        <f>K8*3</f>
        <v>599.22</v>
      </c>
      <c r="M8" s="7">
        <v>0</v>
      </c>
      <c r="N8" s="7">
        <v>0</v>
      </c>
      <c r="O8" s="32">
        <f t="shared" si="3"/>
        <v>2197.14</v>
      </c>
      <c r="P8" s="7" t="s">
        <v>40</v>
      </c>
    </row>
    <row r="9" s="1" customFormat="1" ht="32" customHeight="1" spans="1:16">
      <c r="A9" s="7">
        <v>7</v>
      </c>
      <c r="B9" s="9" t="s">
        <v>43</v>
      </c>
      <c r="C9" s="9" t="s">
        <v>18</v>
      </c>
      <c r="D9" s="8">
        <v>33</v>
      </c>
      <c r="E9" s="9" t="s">
        <v>37</v>
      </c>
      <c r="F9" s="13" t="s">
        <v>44</v>
      </c>
      <c r="G9" s="7" t="s">
        <v>45</v>
      </c>
      <c r="H9" s="12" t="s">
        <v>22</v>
      </c>
      <c r="I9" s="7">
        <f t="shared" si="0"/>
        <v>532.64</v>
      </c>
      <c r="J9" s="7">
        <f t="shared" si="1"/>
        <v>1597.92</v>
      </c>
      <c r="K9" s="7">
        <f t="shared" si="2"/>
        <v>199.74</v>
      </c>
      <c r="L9" s="7">
        <f>K9*3</f>
        <v>599.22</v>
      </c>
      <c r="M9" s="7">
        <v>0</v>
      </c>
      <c r="N9" s="7">
        <v>0</v>
      </c>
      <c r="O9" s="32">
        <f t="shared" si="3"/>
        <v>2197.14</v>
      </c>
      <c r="P9" s="7" t="s">
        <v>40</v>
      </c>
    </row>
    <row r="10" s="1" customFormat="1" ht="32" customHeight="1" spans="1:16">
      <c r="A10" s="7">
        <v>8</v>
      </c>
      <c r="B10" s="9" t="s">
        <v>46</v>
      </c>
      <c r="C10" s="9" t="s">
        <v>18</v>
      </c>
      <c r="D10" s="8">
        <v>37</v>
      </c>
      <c r="E10" s="9" t="s">
        <v>37</v>
      </c>
      <c r="F10" s="13" t="s">
        <v>47</v>
      </c>
      <c r="G10" s="7" t="s">
        <v>48</v>
      </c>
      <c r="H10" s="12" t="s">
        <v>22</v>
      </c>
      <c r="I10" s="7">
        <f t="shared" si="0"/>
        <v>532.64</v>
      </c>
      <c r="J10" s="7">
        <f t="shared" si="1"/>
        <v>1597.92</v>
      </c>
      <c r="K10" s="7"/>
      <c r="L10" s="7"/>
      <c r="M10" s="7">
        <v>0</v>
      </c>
      <c r="N10" s="7">
        <v>0</v>
      </c>
      <c r="O10" s="32">
        <f t="shared" si="3"/>
        <v>1597.92</v>
      </c>
      <c r="P10" s="7" t="s">
        <v>40</v>
      </c>
    </row>
    <row r="11" ht="32" customHeight="1" spans="1:16">
      <c r="A11" s="14">
        <v>1</v>
      </c>
      <c r="B11" s="9" t="s">
        <v>49</v>
      </c>
      <c r="C11" s="15" t="s">
        <v>18</v>
      </c>
      <c r="D11" s="15">
        <v>25</v>
      </c>
      <c r="E11" s="16" t="s">
        <v>50</v>
      </c>
      <c r="F11" s="17" t="s">
        <v>51</v>
      </c>
      <c r="G11" s="15" t="s">
        <v>52</v>
      </c>
      <c r="H11" s="15" t="s">
        <v>22</v>
      </c>
      <c r="I11" s="14">
        <f t="shared" ref="I11:I29" si="4">3528*0.16</f>
        <v>564.48</v>
      </c>
      <c r="J11" s="14">
        <f t="shared" ref="J11:N11" si="5">I11*3</f>
        <v>1693.44</v>
      </c>
      <c r="K11" s="14">
        <f t="shared" ref="K11:K29" si="6">3090*0.06</f>
        <v>185.4</v>
      </c>
      <c r="L11" s="14">
        <f t="shared" si="5"/>
        <v>556.2</v>
      </c>
      <c r="M11" s="14">
        <f t="shared" ref="M11:M29" si="7">3528*0.005</f>
        <v>17.64</v>
      </c>
      <c r="N11" s="14">
        <f t="shared" si="5"/>
        <v>52.92</v>
      </c>
      <c r="O11" s="14">
        <f t="shared" ref="O11:O30" si="8">J11+L11+N11</f>
        <v>2302.56</v>
      </c>
      <c r="P11" s="34" t="s">
        <v>53</v>
      </c>
    </row>
    <row r="12" ht="32" customHeight="1" spans="1:16">
      <c r="A12" s="14">
        <v>2</v>
      </c>
      <c r="B12" s="9" t="s">
        <v>54</v>
      </c>
      <c r="C12" s="18" t="s">
        <v>25</v>
      </c>
      <c r="D12" s="19">
        <v>25</v>
      </c>
      <c r="E12" s="16" t="s">
        <v>50</v>
      </c>
      <c r="F12" s="20" t="s">
        <v>55</v>
      </c>
      <c r="G12" s="14" t="s">
        <v>56</v>
      </c>
      <c r="H12" s="15" t="s">
        <v>22</v>
      </c>
      <c r="I12" s="14">
        <f t="shared" si="4"/>
        <v>564.48</v>
      </c>
      <c r="J12" s="14">
        <f t="shared" ref="J12:N12" si="9">I12*3</f>
        <v>1693.44</v>
      </c>
      <c r="K12" s="14">
        <f t="shared" si="6"/>
        <v>185.4</v>
      </c>
      <c r="L12" s="14">
        <f t="shared" si="9"/>
        <v>556.2</v>
      </c>
      <c r="M12" s="14">
        <f t="shared" si="7"/>
        <v>17.64</v>
      </c>
      <c r="N12" s="14">
        <f t="shared" si="9"/>
        <v>52.92</v>
      </c>
      <c r="O12" s="14">
        <f t="shared" si="8"/>
        <v>2302.56</v>
      </c>
      <c r="P12" s="34" t="s">
        <v>53</v>
      </c>
    </row>
    <row r="13" ht="32" customHeight="1" spans="1:16">
      <c r="A13" s="14">
        <v>3</v>
      </c>
      <c r="B13" s="9" t="s">
        <v>57</v>
      </c>
      <c r="C13" s="18" t="s">
        <v>25</v>
      </c>
      <c r="D13" s="19">
        <v>23</v>
      </c>
      <c r="E13" s="16" t="s">
        <v>50</v>
      </c>
      <c r="F13" s="20" t="s">
        <v>58</v>
      </c>
      <c r="G13" s="14" t="s">
        <v>59</v>
      </c>
      <c r="H13" s="15" t="s">
        <v>22</v>
      </c>
      <c r="I13" s="14">
        <f t="shared" si="4"/>
        <v>564.48</v>
      </c>
      <c r="J13" s="14">
        <f t="shared" ref="J13:N13" si="10">I13*3</f>
        <v>1693.44</v>
      </c>
      <c r="K13" s="14">
        <f t="shared" si="6"/>
        <v>185.4</v>
      </c>
      <c r="L13" s="14">
        <f t="shared" si="10"/>
        <v>556.2</v>
      </c>
      <c r="M13" s="14">
        <f t="shared" si="7"/>
        <v>17.64</v>
      </c>
      <c r="N13" s="14">
        <f t="shared" si="10"/>
        <v>52.92</v>
      </c>
      <c r="O13" s="14">
        <f t="shared" si="8"/>
        <v>2302.56</v>
      </c>
      <c r="P13" s="34" t="s">
        <v>53</v>
      </c>
    </row>
    <row r="14" ht="32" customHeight="1" spans="1:16">
      <c r="A14" s="14">
        <v>4</v>
      </c>
      <c r="B14" s="9" t="s">
        <v>60</v>
      </c>
      <c r="C14" s="18" t="s">
        <v>25</v>
      </c>
      <c r="D14" s="19">
        <v>23</v>
      </c>
      <c r="E14" s="16" t="s">
        <v>50</v>
      </c>
      <c r="F14" s="20" t="s">
        <v>61</v>
      </c>
      <c r="G14" s="14" t="s">
        <v>62</v>
      </c>
      <c r="H14" s="15" t="s">
        <v>22</v>
      </c>
      <c r="I14" s="14">
        <f t="shared" si="4"/>
        <v>564.48</v>
      </c>
      <c r="J14" s="14">
        <f t="shared" ref="J14:N14" si="11">I14*3</f>
        <v>1693.44</v>
      </c>
      <c r="K14" s="14">
        <f t="shared" si="6"/>
        <v>185.4</v>
      </c>
      <c r="L14" s="14">
        <f t="shared" si="11"/>
        <v>556.2</v>
      </c>
      <c r="M14" s="14">
        <f t="shared" si="7"/>
        <v>17.64</v>
      </c>
      <c r="N14" s="14">
        <f t="shared" si="11"/>
        <v>52.92</v>
      </c>
      <c r="O14" s="14">
        <f t="shared" si="8"/>
        <v>2302.56</v>
      </c>
      <c r="P14" s="34" t="s">
        <v>53</v>
      </c>
    </row>
    <row r="15" ht="32" customHeight="1" spans="1:16">
      <c r="A15" s="14">
        <v>5</v>
      </c>
      <c r="B15" s="7" t="s">
        <v>63</v>
      </c>
      <c r="C15" s="18" t="s">
        <v>25</v>
      </c>
      <c r="D15" s="19">
        <v>24</v>
      </c>
      <c r="E15" s="16" t="s">
        <v>50</v>
      </c>
      <c r="F15" s="20" t="s">
        <v>64</v>
      </c>
      <c r="G15" s="14" t="s">
        <v>62</v>
      </c>
      <c r="H15" s="15" t="s">
        <v>22</v>
      </c>
      <c r="I15" s="14">
        <f t="shared" si="4"/>
        <v>564.48</v>
      </c>
      <c r="J15" s="14">
        <f t="shared" ref="J15:N15" si="12">I15*3</f>
        <v>1693.44</v>
      </c>
      <c r="K15" s="14">
        <f t="shared" si="6"/>
        <v>185.4</v>
      </c>
      <c r="L15" s="14">
        <f t="shared" si="12"/>
        <v>556.2</v>
      </c>
      <c r="M15" s="14">
        <f t="shared" si="7"/>
        <v>17.64</v>
      </c>
      <c r="N15" s="14">
        <f t="shared" si="12"/>
        <v>52.92</v>
      </c>
      <c r="O15" s="14">
        <f t="shared" si="8"/>
        <v>2302.56</v>
      </c>
      <c r="P15" s="34" t="s">
        <v>53</v>
      </c>
    </row>
    <row r="16" ht="32" customHeight="1" spans="1:16">
      <c r="A16" s="14">
        <v>6</v>
      </c>
      <c r="B16" s="7" t="s">
        <v>65</v>
      </c>
      <c r="C16" s="18" t="s">
        <v>25</v>
      </c>
      <c r="D16" s="19">
        <v>23</v>
      </c>
      <c r="E16" s="16" t="s">
        <v>50</v>
      </c>
      <c r="F16" s="20" t="s">
        <v>66</v>
      </c>
      <c r="G16" s="14" t="s">
        <v>67</v>
      </c>
      <c r="H16" s="15" t="s">
        <v>22</v>
      </c>
      <c r="I16" s="14">
        <f t="shared" si="4"/>
        <v>564.48</v>
      </c>
      <c r="J16" s="14">
        <f t="shared" ref="J16:N16" si="13">I16*3</f>
        <v>1693.44</v>
      </c>
      <c r="K16" s="14">
        <f t="shared" si="6"/>
        <v>185.4</v>
      </c>
      <c r="L16" s="14">
        <f t="shared" si="13"/>
        <v>556.2</v>
      </c>
      <c r="M16" s="14">
        <f t="shared" si="7"/>
        <v>17.64</v>
      </c>
      <c r="N16" s="14">
        <f t="shared" si="13"/>
        <v>52.92</v>
      </c>
      <c r="O16" s="14">
        <f t="shared" si="8"/>
        <v>2302.56</v>
      </c>
      <c r="P16" s="34" t="s">
        <v>53</v>
      </c>
    </row>
    <row r="17" ht="32" customHeight="1" spans="1:16">
      <c r="A17" s="14">
        <v>7</v>
      </c>
      <c r="B17" s="14" t="s">
        <v>68</v>
      </c>
      <c r="C17" s="18" t="s">
        <v>18</v>
      </c>
      <c r="D17" s="19">
        <v>21</v>
      </c>
      <c r="E17" s="16" t="s">
        <v>50</v>
      </c>
      <c r="F17" s="20" t="s">
        <v>69</v>
      </c>
      <c r="G17" s="14" t="s">
        <v>67</v>
      </c>
      <c r="H17" s="15" t="s">
        <v>22</v>
      </c>
      <c r="I17" s="14">
        <f t="shared" si="4"/>
        <v>564.48</v>
      </c>
      <c r="J17" s="14">
        <f t="shared" ref="J17:N17" si="14">I17*3</f>
        <v>1693.44</v>
      </c>
      <c r="K17" s="14">
        <f t="shared" si="6"/>
        <v>185.4</v>
      </c>
      <c r="L17" s="14">
        <f t="shared" si="14"/>
        <v>556.2</v>
      </c>
      <c r="M17" s="14">
        <f t="shared" si="7"/>
        <v>17.64</v>
      </c>
      <c r="N17" s="14">
        <f t="shared" si="14"/>
        <v>52.92</v>
      </c>
      <c r="O17" s="14">
        <f t="shared" si="8"/>
        <v>2302.56</v>
      </c>
      <c r="P17" s="34" t="s">
        <v>53</v>
      </c>
    </row>
    <row r="18" ht="32" customHeight="1" spans="1:16">
      <c r="A18" s="14">
        <v>8</v>
      </c>
      <c r="B18" s="14" t="s">
        <v>70</v>
      </c>
      <c r="C18" s="18" t="s">
        <v>18</v>
      </c>
      <c r="D18" s="19">
        <v>21</v>
      </c>
      <c r="E18" s="16" t="s">
        <v>50</v>
      </c>
      <c r="F18" s="20" t="s">
        <v>71</v>
      </c>
      <c r="G18" s="14" t="s">
        <v>67</v>
      </c>
      <c r="H18" s="15" t="s">
        <v>22</v>
      </c>
      <c r="I18" s="14">
        <f t="shared" si="4"/>
        <v>564.48</v>
      </c>
      <c r="J18" s="14">
        <f>I18*3</f>
        <v>1693.44</v>
      </c>
      <c r="K18" s="14">
        <f t="shared" si="6"/>
        <v>185.4</v>
      </c>
      <c r="L18" s="14">
        <f>K18*1</f>
        <v>185.4</v>
      </c>
      <c r="M18" s="14">
        <f t="shared" si="7"/>
        <v>17.64</v>
      </c>
      <c r="N18" s="14">
        <f>M18*3</f>
        <v>52.92</v>
      </c>
      <c r="O18" s="14">
        <f t="shared" si="8"/>
        <v>1931.76</v>
      </c>
      <c r="P18" s="34" t="s">
        <v>53</v>
      </c>
    </row>
    <row r="19" ht="32" customHeight="1" spans="1:16">
      <c r="A19" s="14">
        <v>9</v>
      </c>
      <c r="B19" s="14" t="s">
        <v>72</v>
      </c>
      <c r="C19" s="18" t="s">
        <v>25</v>
      </c>
      <c r="D19" s="19">
        <v>22</v>
      </c>
      <c r="E19" s="16" t="s">
        <v>50</v>
      </c>
      <c r="F19" s="20" t="s">
        <v>73</v>
      </c>
      <c r="G19" s="14" t="s">
        <v>74</v>
      </c>
      <c r="H19" s="15" t="s">
        <v>22</v>
      </c>
      <c r="I19" s="14">
        <f t="shared" si="4"/>
        <v>564.48</v>
      </c>
      <c r="J19" s="14">
        <f t="shared" ref="J19:N19" si="15">I19*3</f>
        <v>1693.44</v>
      </c>
      <c r="K19" s="14">
        <f t="shared" si="6"/>
        <v>185.4</v>
      </c>
      <c r="L19" s="14">
        <f t="shared" si="15"/>
        <v>556.2</v>
      </c>
      <c r="M19" s="14">
        <f t="shared" si="7"/>
        <v>17.64</v>
      </c>
      <c r="N19" s="14">
        <f t="shared" si="15"/>
        <v>52.92</v>
      </c>
      <c r="O19" s="14">
        <f t="shared" si="8"/>
        <v>2302.56</v>
      </c>
      <c r="P19" s="34" t="s">
        <v>53</v>
      </c>
    </row>
    <row r="20" ht="32" customHeight="1" spans="1:16">
      <c r="A20" s="14">
        <v>10</v>
      </c>
      <c r="B20" s="14" t="s">
        <v>75</v>
      </c>
      <c r="C20" s="18" t="s">
        <v>25</v>
      </c>
      <c r="D20" s="19">
        <v>22</v>
      </c>
      <c r="E20" s="16" t="s">
        <v>50</v>
      </c>
      <c r="F20" s="20" t="s">
        <v>76</v>
      </c>
      <c r="G20" s="14" t="s">
        <v>59</v>
      </c>
      <c r="H20" s="15" t="s">
        <v>22</v>
      </c>
      <c r="I20" s="14">
        <f t="shared" si="4"/>
        <v>564.48</v>
      </c>
      <c r="J20" s="14">
        <f t="shared" ref="J20:N20" si="16">I20*3</f>
        <v>1693.44</v>
      </c>
      <c r="K20" s="14">
        <f t="shared" si="6"/>
        <v>185.4</v>
      </c>
      <c r="L20" s="14">
        <f t="shared" si="16"/>
        <v>556.2</v>
      </c>
      <c r="M20" s="14">
        <f t="shared" si="7"/>
        <v>17.64</v>
      </c>
      <c r="N20" s="14">
        <f t="shared" si="16"/>
        <v>52.92</v>
      </c>
      <c r="O20" s="14">
        <f t="shared" si="8"/>
        <v>2302.56</v>
      </c>
      <c r="P20" s="34" t="s">
        <v>53</v>
      </c>
    </row>
    <row r="21" ht="32" customHeight="1" spans="1:16">
      <c r="A21" s="14">
        <v>11</v>
      </c>
      <c r="B21" s="14" t="s">
        <v>77</v>
      </c>
      <c r="C21" s="18" t="s">
        <v>25</v>
      </c>
      <c r="D21" s="19">
        <v>22</v>
      </c>
      <c r="E21" s="16" t="s">
        <v>50</v>
      </c>
      <c r="F21" s="20" t="s">
        <v>78</v>
      </c>
      <c r="G21" s="14" t="s">
        <v>79</v>
      </c>
      <c r="H21" s="15" t="s">
        <v>22</v>
      </c>
      <c r="I21" s="14">
        <f t="shared" si="4"/>
        <v>564.48</v>
      </c>
      <c r="J21" s="14">
        <f t="shared" ref="J21:N21" si="17">I21*3</f>
        <v>1693.44</v>
      </c>
      <c r="K21" s="14">
        <f t="shared" si="6"/>
        <v>185.4</v>
      </c>
      <c r="L21" s="14">
        <f t="shared" si="17"/>
        <v>556.2</v>
      </c>
      <c r="M21" s="14">
        <f t="shared" si="7"/>
        <v>17.64</v>
      </c>
      <c r="N21" s="14">
        <f t="shared" si="17"/>
        <v>52.92</v>
      </c>
      <c r="O21" s="14">
        <f t="shared" si="8"/>
        <v>2302.56</v>
      </c>
      <c r="P21" s="34" t="s">
        <v>53</v>
      </c>
    </row>
    <row r="22" ht="32" customHeight="1" spans="1:16">
      <c r="A22" s="14">
        <v>12</v>
      </c>
      <c r="B22" s="14" t="s">
        <v>80</v>
      </c>
      <c r="C22" s="18" t="s">
        <v>25</v>
      </c>
      <c r="D22" s="19">
        <v>23</v>
      </c>
      <c r="E22" s="16" t="s">
        <v>50</v>
      </c>
      <c r="F22" s="20" t="s">
        <v>81</v>
      </c>
      <c r="G22" s="14" t="s">
        <v>67</v>
      </c>
      <c r="H22" s="15" t="s">
        <v>22</v>
      </c>
      <c r="I22" s="14">
        <f t="shared" si="4"/>
        <v>564.48</v>
      </c>
      <c r="J22" s="14">
        <f t="shared" ref="J22:N22" si="18">I22*3</f>
        <v>1693.44</v>
      </c>
      <c r="K22" s="14">
        <f t="shared" si="6"/>
        <v>185.4</v>
      </c>
      <c r="L22" s="14">
        <f t="shared" si="18"/>
        <v>556.2</v>
      </c>
      <c r="M22" s="14">
        <f t="shared" si="7"/>
        <v>17.64</v>
      </c>
      <c r="N22" s="14">
        <f t="shared" si="18"/>
        <v>52.92</v>
      </c>
      <c r="O22" s="14">
        <f t="shared" si="8"/>
        <v>2302.56</v>
      </c>
      <c r="P22" s="34" t="s">
        <v>53</v>
      </c>
    </row>
    <row r="23" ht="32" customHeight="1" spans="1:16">
      <c r="A23" s="14">
        <v>13</v>
      </c>
      <c r="B23" s="14" t="s">
        <v>82</v>
      </c>
      <c r="C23" s="18" t="s">
        <v>25</v>
      </c>
      <c r="D23" s="19">
        <v>21</v>
      </c>
      <c r="E23" s="16" t="s">
        <v>50</v>
      </c>
      <c r="F23" s="20" t="s">
        <v>83</v>
      </c>
      <c r="G23" s="14" t="s">
        <v>67</v>
      </c>
      <c r="H23" s="15" t="s">
        <v>22</v>
      </c>
      <c r="I23" s="14">
        <f t="shared" si="4"/>
        <v>564.48</v>
      </c>
      <c r="J23" s="14">
        <f>I23*3</f>
        <v>1693.44</v>
      </c>
      <c r="K23" s="14">
        <f t="shared" si="6"/>
        <v>185.4</v>
      </c>
      <c r="L23" s="14">
        <f>K23*1</f>
        <v>185.4</v>
      </c>
      <c r="M23" s="14">
        <f t="shared" si="7"/>
        <v>17.64</v>
      </c>
      <c r="N23" s="14">
        <f>M23*3</f>
        <v>52.92</v>
      </c>
      <c r="O23" s="14">
        <f t="shared" si="8"/>
        <v>1931.76</v>
      </c>
      <c r="P23" s="34" t="s">
        <v>53</v>
      </c>
    </row>
    <row r="24" s="1" customFormat="1" ht="32" customHeight="1" spans="1:16">
      <c r="A24" s="7">
        <v>14</v>
      </c>
      <c r="B24" s="7" t="s">
        <v>84</v>
      </c>
      <c r="C24" s="9" t="s">
        <v>25</v>
      </c>
      <c r="D24" s="8">
        <v>20</v>
      </c>
      <c r="E24" s="21" t="s">
        <v>50</v>
      </c>
      <c r="F24" s="13" t="s">
        <v>85</v>
      </c>
      <c r="G24" s="7" t="s">
        <v>67</v>
      </c>
      <c r="H24" s="9" t="s">
        <v>86</v>
      </c>
      <c r="I24" s="7">
        <f t="shared" si="4"/>
        <v>564.48</v>
      </c>
      <c r="J24" s="7">
        <f t="shared" ref="J24:N24" si="19">I24*2</f>
        <v>1128.96</v>
      </c>
      <c r="K24" s="7">
        <f t="shared" si="6"/>
        <v>185.4</v>
      </c>
      <c r="L24" s="7">
        <f t="shared" si="19"/>
        <v>370.8</v>
      </c>
      <c r="M24" s="7">
        <f t="shared" si="7"/>
        <v>17.64</v>
      </c>
      <c r="N24" s="7">
        <f t="shared" si="19"/>
        <v>35.28</v>
      </c>
      <c r="O24" s="7">
        <f t="shared" si="8"/>
        <v>1535.04</v>
      </c>
      <c r="P24" s="35" t="s">
        <v>53</v>
      </c>
    </row>
    <row r="25" s="1" customFormat="1" ht="32" customHeight="1" spans="1:16">
      <c r="A25" s="7">
        <v>15</v>
      </c>
      <c r="B25" s="7" t="s">
        <v>87</v>
      </c>
      <c r="C25" s="9" t="s">
        <v>25</v>
      </c>
      <c r="D25" s="8">
        <v>22</v>
      </c>
      <c r="E25" s="21" t="s">
        <v>50</v>
      </c>
      <c r="F25" s="13" t="s">
        <v>88</v>
      </c>
      <c r="G25" s="7" t="s">
        <v>67</v>
      </c>
      <c r="H25" s="9" t="s">
        <v>86</v>
      </c>
      <c r="I25" s="7">
        <f t="shared" si="4"/>
        <v>564.48</v>
      </c>
      <c r="J25" s="7">
        <f t="shared" ref="J25:N25" si="20">I25*2</f>
        <v>1128.96</v>
      </c>
      <c r="K25" s="7">
        <f t="shared" si="6"/>
        <v>185.4</v>
      </c>
      <c r="L25" s="7">
        <f t="shared" si="20"/>
        <v>370.8</v>
      </c>
      <c r="M25" s="7">
        <f t="shared" si="7"/>
        <v>17.64</v>
      </c>
      <c r="N25" s="7">
        <f t="shared" si="20"/>
        <v>35.28</v>
      </c>
      <c r="O25" s="7">
        <f t="shared" si="8"/>
        <v>1535.04</v>
      </c>
      <c r="P25" s="35" t="s">
        <v>53</v>
      </c>
    </row>
    <row r="26" s="1" customFormat="1" ht="32" customHeight="1" spans="1:16">
      <c r="A26" s="7">
        <v>16</v>
      </c>
      <c r="B26" s="7" t="s">
        <v>89</v>
      </c>
      <c r="C26" s="9" t="s">
        <v>25</v>
      </c>
      <c r="D26" s="8">
        <v>24</v>
      </c>
      <c r="E26" s="21" t="s">
        <v>50</v>
      </c>
      <c r="F26" s="13" t="s">
        <v>90</v>
      </c>
      <c r="G26" s="7" t="s">
        <v>74</v>
      </c>
      <c r="H26" s="9" t="s">
        <v>22</v>
      </c>
      <c r="I26" s="7">
        <f t="shared" si="4"/>
        <v>564.48</v>
      </c>
      <c r="J26" s="7">
        <f t="shared" ref="J26:N26" si="21">I26*3</f>
        <v>1693.44</v>
      </c>
      <c r="K26" s="7">
        <f t="shared" si="6"/>
        <v>185.4</v>
      </c>
      <c r="L26" s="7">
        <f t="shared" si="21"/>
        <v>556.2</v>
      </c>
      <c r="M26" s="7">
        <f t="shared" si="7"/>
        <v>17.64</v>
      </c>
      <c r="N26" s="7">
        <f t="shared" si="21"/>
        <v>52.92</v>
      </c>
      <c r="O26" s="7">
        <f t="shared" si="8"/>
        <v>2302.56</v>
      </c>
      <c r="P26" s="35" t="s">
        <v>53</v>
      </c>
    </row>
    <row r="27" ht="32" customHeight="1" spans="1:16">
      <c r="A27" s="14">
        <v>17</v>
      </c>
      <c r="B27" s="14" t="s">
        <v>91</v>
      </c>
      <c r="C27" s="18" t="s">
        <v>25</v>
      </c>
      <c r="D27" s="19">
        <v>22</v>
      </c>
      <c r="E27" s="16" t="s">
        <v>50</v>
      </c>
      <c r="F27" s="20" t="s">
        <v>92</v>
      </c>
      <c r="G27" s="14" t="s">
        <v>74</v>
      </c>
      <c r="H27" s="15" t="s">
        <v>22</v>
      </c>
      <c r="I27" s="14">
        <f t="shared" si="4"/>
        <v>564.48</v>
      </c>
      <c r="J27" s="14">
        <f t="shared" ref="J27:N27" si="22">I27*3</f>
        <v>1693.44</v>
      </c>
      <c r="K27" s="14">
        <f t="shared" si="6"/>
        <v>185.4</v>
      </c>
      <c r="L27" s="14">
        <f t="shared" si="22"/>
        <v>556.2</v>
      </c>
      <c r="M27" s="14">
        <f t="shared" si="7"/>
        <v>17.64</v>
      </c>
      <c r="N27" s="14">
        <f t="shared" si="22"/>
        <v>52.92</v>
      </c>
      <c r="O27" s="14">
        <f t="shared" si="8"/>
        <v>2302.56</v>
      </c>
      <c r="P27" s="34" t="s">
        <v>53</v>
      </c>
    </row>
    <row r="28" ht="32" customHeight="1" spans="1:16">
      <c r="A28" s="14">
        <v>18</v>
      </c>
      <c r="B28" s="14" t="s">
        <v>93</v>
      </c>
      <c r="C28" s="18" t="s">
        <v>25</v>
      </c>
      <c r="D28" s="19">
        <v>24</v>
      </c>
      <c r="E28" s="16" t="s">
        <v>50</v>
      </c>
      <c r="F28" s="20" t="s">
        <v>94</v>
      </c>
      <c r="G28" s="14" t="s">
        <v>67</v>
      </c>
      <c r="H28" s="15" t="s">
        <v>22</v>
      </c>
      <c r="I28" s="14">
        <f t="shared" si="4"/>
        <v>564.48</v>
      </c>
      <c r="J28" s="14">
        <f t="shared" ref="J28:N28" si="23">I28*3</f>
        <v>1693.44</v>
      </c>
      <c r="K28" s="14">
        <f t="shared" si="6"/>
        <v>185.4</v>
      </c>
      <c r="L28" s="14">
        <f t="shared" si="23"/>
        <v>556.2</v>
      </c>
      <c r="M28" s="14">
        <f t="shared" si="7"/>
        <v>17.64</v>
      </c>
      <c r="N28" s="14">
        <f t="shared" si="23"/>
        <v>52.92</v>
      </c>
      <c r="O28" s="14">
        <f t="shared" si="8"/>
        <v>2302.56</v>
      </c>
      <c r="P28" s="34" t="s">
        <v>53</v>
      </c>
    </row>
    <row r="29" ht="32" customHeight="1" spans="1:16">
      <c r="A29" s="14">
        <v>19</v>
      </c>
      <c r="B29" s="14" t="s">
        <v>95</v>
      </c>
      <c r="C29" s="18" t="s">
        <v>25</v>
      </c>
      <c r="D29" s="19">
        <v>25</v>
      </c>
      <c r="E29" s="16" t="s">
        <v>50</v>
      </c>
      <c r="F29" s="20" t="s">
        <v>96</v>
      </c>
      <c r="G29" s="14" t="s">
        <v>74</v>
      </c>
      <c r="H29" s="15" t="s">
        <v>22</v>
      </c>
      <c r="I29" s="14">
        <f t="shared" si="4"/>
        <v>564.48</v>
      </c>
      <c r="J29" s="14">
        <f t="shared" ref="J29:N29" si="24">I29*3</f>
        <v>1693.44</v>
      </c>
      <c r="K29" s="14">
        <f t="shared" si="6"/>
        <v>185.4</v>
      </c>
      <c r="L29" s="14">
        <f t="shared" si="24"/>
        <v>556.2</v>
      </c>
      <c r="M29" s="14">
        <f t="shared" si="7"/>
        <v>17.64</v>
      </c>
      <c r="N29" s="14">
        <f t="shared" si="24"/>
        <v>52.92</v>
      </c>
      <c r="O29" s="14">
        <f t="shared" si="8"/>
        <v>2302.56</v>
      </c>
      <c r="P29" s="34" t="s">
        <v>53</v>
      </c>
    </row>
    <row r="30" ht="32" customHeight="1" spans="1:16">
      <c r="A30" s="14">
        <v>20</v>
      </c>
      <c r="B30" s="9" t="s">
        <v>97</v>
      </c>
      <c r="C30" s="9" t="s">
        <v>25</v>
      </c>
      <c r="D30" s="9">
        <v>24</v>
      </c>
      <c r="E30" s="21" t="s">
        <v>98</v>
      </c>
      <c r="F30" s="13" t="s">
        <v>99</v>
      </c>
      <c r="G30" s="9" t="s">
        <v>100</v>
      </c>
      <c r="H30" s="9" t="s">
        <v>101</v>
      </c>
      <c r="I30" s="9">
        <v>564.48</v>
      </c>
      <c r="J30" s="9">
        <v>3951.36</v>
      </c>
      <c r="K30" s="9">
        <v>185.4</v>
      </c>
      <c r="L30" s="33">
        <v>1297.8</v>
      </c>
      <c r="M30" s="9">
        <v>17.64</v>
      </c>
      <c r="N30" s="9">
        <v>123.48</v>
      </c>
      <c r="O30" s="33">
        <f t="shared" si="8"/>
        <v>5372.64</v>
      </c>
      <c r="P30" s="21" t="s">
        <v>102</v>
      </c>
    </row>
    <row r="31" ht="32" customHeight="1" spans="1:16">
      <c r="A31" s="14">
        <v>21</v>
      </c>
      <c r="B31" s="9" t="s">
        <v>103</v>
      </c>
      <c r="C31" s="9" t="s">
        <v>25</v>
      </c>
      <c r="D31" s="9">
        <v>24</v>
      </c>
      <c r="E31" s="21" t="s">
        <v>98</v>
      </c>
      <c r="F31" s="13" t="s">
        <v>104</v>
      </c>
      <c r="G31" s="9" t="s">
        <v>100</v>
      </c>
      <c r="H31" s="9" t="s">
        <v>101</v>
      </c>
      <c r="I31" s="9">
        <v>564.48</v>
      </c>
      <c r="J31" s="9">
        <v>3951.36</v>
      </c>
      <c r="K31" s="9">
        <v>185.4</v>
      </c>
      <c r="L31" s="33">
        <v>1297.8</v>
      </c>
      <c r="M31" s="9">
        <v>17.64</v>
      </c>
      <c r="N31" s="9">
        <v>123.48</v>
      </c>
      <c r="O31" s="33">
        <f t="shared" ref="O31:O44" si="25">J31+L31+N31</f>
        <v>5372.64</v>
      </c>
      <c r="P31" s="21" t="s">
        <v>102</v>
      </c>
    </row>
    <row r="32" ht="32" customHeight="1" spans="1:16">
      <c r="A32" s="14">
        <v>22</v>
      </c>
      <c r="B32" s="9" t="s">
        <v>105</v>
      </c>
      <c r="C32" s="9" t="s">
        <v>18</v>
      </c>
      <c r="D32" s="9">
        <v>24</v>
      </c>
      <c r="E32" s="21" t="s">
        <v>98</v>
      </c>
      <c r="F32" s="13" t="s">
        <v>106</v>
      </c>
      <c r="G32" s="9" t="s">
        <v>107</v>
      </c>
      <c r="H32" s="9" t="s">
        <v>101</v>
      </c>
      <c r="I32" s="9">
        <v>564.48</v>
      </c>
      <c r="J32" s="9">
        <v>3951.36</v>
      </c>
      <c r="K32" s="9">
        <v>185.4</v>
      </c>
      <c r="L32" s="33">
        <v>927</v>
      </c>
      <c r="M32" s="9">
        <v>17.64</v>
      </c>
      <c r="N32" s="9">
        <v>123.48</v>
      </c>
      <c r="O32" s="33">
        <f t="shared" si="25"/>
        <v>5001.84</v>
      </c>
      <c r="P32" s="21" t="s">
        <v>102</v>
      </c>
    </row>
    <row r="33" ht="32" customHeight="1" spans="1:16">
      <c r="A33" s="14">
        <v>23</v>
      </c>
      <c r="B33" s="9" t="s">
        <v>108</v>
      </c>
      <c r="C33" s="9" t="s">
        <v>18</v>
      </c>
      <c r="D33" s="9">
        <v>22</v>
      </c>
      <c r="E33" s="21" t="s">
        <v>98</v>
      </c>
      <c r="F33" s="13" t="s">
        <v>109</v>
      </c>
      <c r="G33" s="9" t="s">
        <v>110</v>
      </c>
      <c r="H33" s="9" t="s">
        <v>111</v>
      </c>
      <c r="I33" s="9">
        <v>564.48</v>
      </c>
      <c r="J33" s="9">
        <v>1693.44</v>
      </c>
      <c r="K33" s="9">
        <v>0</v>
      </c>
      <c r="L33" s="33">
        <v>0</v>
      </c>
      <c r="M33" s="9">
        <v>17.64</v>
      </c>
      <c r="N33" s="9">
        <v>52.92</v>
      </c>
      <c r="O33" s="33">
        <f t="shared" si="25"/>
        <v>1746.36</v>
      </c>
      <c r="P33" s="21" t="s">
        <v>102</v>
      </c>
    </row>
    <row r="34" ht="32" customHeight="1" spans="1:16">
      <c r="A34" s="14">
        <v>24</v>
      </c>
      <c r="B34" s="9" t="s">
        <v>112</v>
      </c>
      <c r="C34" s="9" t="s">
        <v>25</v>
      </c>
      <c r="D34" s="9">
        <v>25</v>
      </c>
      <c r="E34" s="21" t="s">
        <v>98</v>
      </c>
      <c r="F34" s="13" t="s">
        <v>113</v>
      </c>
      <c r="G34" s="9" t="s">
        <v>114</v>
      </c>
      <c r="H34" s="9" t="s">
        <v>115</v>
      </c>
      <c r="I34" s="9">
        <v>564.48</v>
      </c>
      <c r="J34" s="9">
        <v>2257.92</v>
      </c>
      <c r="K34" s="9">
        <v>185.4</v>
      </c>
      <c r="L34" s="33">
        <v>185.4</v>
      </c>
      <c r="M34" s="9">
        <v>17.64</v>
      </c>
      <c r="N34" s="9">
        <v>70.56</v>
      </c>
      <c r="O34" s="33">
        <f t="shared" si="25"/>
        <v>2513.88</v>
      </c>
      <c r="P34" s="21" t="s">
        <v>102</v>
      </c>
    </row>
    <row r="35" ht="32" customHeight="1" spans="1:16">
      <c r="A35" s="14">
        <v>25</v>
      </c>
      <c r="B35" s="9" t="s">
        <v>116</v>
      </c>
      <c r="C35" s="9" t="s">
        <v>25</v>
      </c>
      <c r="D35" s="9">
        <v>23</v>
      </c>
      <c r="E35" s="21" t="s">
        <v>98</v>
      </c>
      <c r="F35" s="13" t="s">
        <v>117</v>
      </c>
      <c r="G35" s="9" t="s">
        <v>118</v>
      </c>
      <c r="H35" s="9" t="s">
        <v>101</v>
      </c>
      <c r="I35" s="9">
        <v>564.48</v>
      </c>
      <c r="J35" s="9">
        <v>3951.36</v>
      </c>
      <c r="K35" s="9">
        <v>185.4</v>
      </c>
      <c r="L35" s="33">
        <v>1297.8</v>
      </c>
      <c r="M35" s="9">
        <v>17.64</v>
      </c>
      <c r="N35" s="9">
        <v>123.48</v>
      </c>
      <c r="O35" s="33">
        <f t="shared" si="25"/>
        <v>5372.64</v>
      </c>
      <c r="P35" s="21" t="s">
        <v>102</v>
      </c>
    </row>
    <row r="36" ht="32" customHeight="1" spans="1:16">
      <c r="A36" s="14">
        <v>26</v>
      </c>
      <c r="B36" s="9" t="s">
        <v>119</v>
      </c>
      <c r="C36" s="9" t="s">
        <v>25</v>
      </c>
      <c r="D36" s="9">
        <v>23</v>
      </c>
      <c r="E36" s="21" t="s">
        <v>98</v>
      </c>
      <c r="F36" s="13" t="s">
        <v>120</v>
      </c>
      <c r="G36" s="9" t="s">
        <v>118</v>
      </c>
      <c r="H36" s="9" t="s">
        <v>101</v>
      </c>
      <c r="I36" s="9">
        <v>564.48</v>
      </c>
      <c r="J36" s="9">
        <v>3951.36</v>
      </c>
      <c r="K36" s="9">
        <v>185.4</v>
      </c>
      <c r="L36" s="33">
        <v>1297.8</v>
      </c>
      <c r="M36" s="9">
        <v>17.64</v>
      </c>
      <c r="N36" s="9">
        <v>123.48</v>
      </c>
      <c r="O36" s="33">
        <f t="shared" si="25"/>
        <v>5372.64</v>
      </c>
      <c r="P36" s="21" t="s">
        <v>102</v>
      </c>
    </row>
    <row r="37" ht="32" customHeight="1" spans="1:16">
      <c r="A37" s="14">
        <v>27</v>
      </c>
      <c r="B37" s="22" t="s">
        <v>121</v>
      </c>
      <c r="C37" s="9" t="s">
        <v>18</v>
      </c>
      <c r="D37" s="9">
        <v>23</v>
      </c>
      <c r="E37" s="21" t="s">
        <v>98</v>
      </c>
      <c r="F37" s="13" t="s">
        <v>122</v>
      </c>
      <c r="G37" s="9" t="s">
        <v>118</v>
      </c>
      <c r="H37" s="9" t="s">
        <v>123</v>
      </c>
      <c r="I37" s="9">
        <v>564.48</v>
      </c>
      <c r="J37" s="9">
        <v>1693.44</v>
      </c>
      <c r="K37" s="9">
        <v>0</v>
      </c>
      <c r="L37" s="33">
        <v>0</v>
      </c>
      <c r="M37" s="9">
        <v>17.64</v>
      </c>
      <c r="N37" s="9">
        <v>52.92</v>
      </c>
      <c r="O37" s="33">
        <f t="shared" si="25"/>
        <v>1746.36</v>
      </c>
      <c r="P37" s="21" t="s">
        <v>102</v>
      </c>
    </row>
    <row r="38" ht="32" customHeight="1" spans="1:16">
      <c r="A38" s="14">
        <v>28</v>
      </c>
      <c r="B38" s="22" t="s">
        <v>124</v>
      </c>
      <c r="C38" s="9" t="s">
        <v>18</v>
      </c>
      <c r="D38" s="9">
        <v>23</v>
      </c>
      <c r="E38" s="21" t="s">
        <v>98</v>
      </c>
      <c r="F38" s="13" t="s">
        <v>125</v>
      </c>
      <c r="G38" s="9" t="s">
        <v>118</v>
      </c>
      <c r="H38" s="9" t="s">
        <v>123</v>
      </c>
      <c r="I38" s="9">
        <v>564.48</v>
      </c>
      <c r="J38" s="9">
        <v>1693.44</v>
      </c>
      <c r="K38" s="9">
        <v>0</v>
      </c>
      <c r="L38" s="33">
        <v>0</v>
      </c>
      <c r="M38" s="9">
        <v>17.64</v>
      </c>
      <c r="N38" s="9">
        <v>52.92</v>
      </c>
      <c r="O38" s="33">
        <f t="shared" si="25"/>
        <v>1746.36</v>
      </c>
      <c r="P38" s="21" t="s">
        <v>102</v>
      </c>
    </row>
    <row r="39" ht="32" customHeight="1" spans="1:16">
      <c r="A39" s="14">
        <v>29</v>
      </c>
      <c r="B39" s="9" t="s">
        <v>126</v>
      </c>
      <c r="C39" s="9" t="s">
        <v>18</v>
      </c>
      <c r="D39" s="9">
        <v>22</v>
      </c>
      <c r="E39" s="21" t="s">
        <v>98</v>
      </c>
      <c r="F39" s="13" t="s">
        <v>127</v>
      </c>
      <c r="G39" s="9" t="s">
        <v>118</v>
      </c>
      <c r="H39" s="9" t="s">
        <v>123</v>
      </c>
      <c r="I39" s="9">
        <v>564.48</v>
      </c>
      <c r="J39" s="9">
        <v>1693.44</v>
      </c>
      <c r="K39" s="9">
        <v>0</v>
      </c>
      <c r="L39" s="33">
        <v>0</v>
      </c>
      <c r="M39" s="9">
        <v>17.64</v>
      </c>
      <c r="N39" s="9">
        <v>52.92</v>
      </c>
      <c r="O39" s="33">
        <f t="shared" si="25"/>
        <v>1746.36</v>
      </c>
      <c r="P39" s="21" t="s">
        <v>102</v>
      </c>
    </row>
    <row r="40" ht="32" customHeight="1" spans="1:16">
      <c r="A40" s="14">
        <v>30</v>
      </c>
      <c r="B40" s="9" t="s">
        <v>128</v>
      </c>
      <c r="C40" s="9" t="s">
        <v>18</v>
      </c>
      <c r="D40" s="9">
        <v>23</v>
      </c>
      <c r="E40" s="21" t="s">
        <v>98</v>
      </c>
      <c r="F40" s="13" t="s">
        <v>129</v>
      </c>
      <c r="G40" s="9" t="s">
        <v>118</v>
      </c>
      <c r="H40" s="9" t="s">
        <v>123</v>
      </c>
      <c r="I40" s="9">
        <v>564.48</v>
      </c>
      <c r="J40" s="9">
        <v>1693.44</v>
      </c>
      <c r="K40" s="9">
        <v>0</v>
      </c>
      <c r="L40" s="33">
        <v>0</v>
      </c>
      <c r="M40" s="9">
        <v>17.64</v>
      </c>
      <c r="N40" s="9">
        <v>52.92</v>
      </c>
      <c r="O40" s="33">
        <f t="shared" si="25"/>
        <v>1746.36</v>
      </c>
      <c r="P40" s="21" t="s">
        <v>102</v>
      </c>
    </row>
    <row r="41" ht="32" customHeight="1" spans="1:16">
      <c r="A41" s="14">
        <v>31</v>
      </c>
      <c r="B41" s="9" t="s">
        <v>130</v>
      </c>
      <c r="C41" s="9" t="s">
        <v>18</v>
      </c>
      <c r="D41" s="9">
        <v>22</v>
      </c>
      <c r="E41" s="21" t="s">
        <v>98</v>
      </c>
      <c r="F41" s="13" t="s">
        <v>131</v>
      </c>
      <c r="G41" s="9" t="s">
        <v>118</v>
      </c>
      <c r="H41" s="9" t="s">
        <v>123</v>
      </c>
      <c r="I41" s="9">
        <v>564.48</v>
      </c>
      <c r="J41" s="9">
        <v>1693.44</v>
      </c>
      <c r="K41" s="9">
        <v>0</v>
      </c>
      <c r="L41" s="33">
        <v>0</v>
      </c>
      <c r="M41" s="9">
        <v>17.64</v>
      </c>
      <c r="N41" s="9">
        <v>52.92</v>
      </c>
      <c r="O41" s="33">
        <f t="shared" si="25"/>
        <v>1746.36</v>
      </c>
      <c r="P41" s="21" t="s">
        <v>102</v>
      </c>
    </row>
    <row r="42" ht="32" customHeight="1" spans="1:16">
      <c r="A42" s="14">
        <v>32</v>
      </c>
      <c r="B42" s="9" t="s">
        <v>132</v>
      </c>
      <c r="C42" s="9" t="s">
        <v>18</v>
      </c>
      <c r="D42" s="9">
        <v>23</v>
      </c>
      <c r="E42" s="21" t="s">
        <v>98</v>
      </c>
      <c r="F42" s="13" t="s">
        <v>133</v>
      </c>
      <c r="G42" s="9" t="s">
        <v>118</v>
      </c>
      <c r="H42" s="9" t="s">
        <v>123</v>
      </c>
      <c r="I42" s="9">
        <v>564.48</v>
      </c>
      <c r="J42" s="9">
        <v>1693.44</v>
      </c>
      <c r="K42" s="9">
        <v>185.4</v>
      </c>
      <c r="L42" s="33">
        <v>185.4</v>
      </c>
      <c r="M42" s="9">
        <v>17.64</v>
      </c>
      <c r="N42" s="9">
        <v>52.92</v>
      </c>
      <c r="O42" s="33">
        <f t="shared" si="25"/>
        <v>1931.76</v>
      </c>
      <c r="P42" s="21" t="s">
        <v>102</v>
      </c>
    </row>
    <row r="43" ht="32" customHeight="1" spans="1:16">
      <c r="A43" s="14">
        <v>33</v>
      </c>
      <c r="B43" s="9" t="s">
        <v>134</v>
      </c>
      <c r="C43" s="9" t="s">
        <v>25</v>
      </c>
      <c r="D43" s="9">
        <v>24</v>
      </c>
      <c r="E43" s="21" t="s">
        <v>98</v>
      </c>
      <c r="F43" s="13" t="s">
        <v>135</v>
      </c>
      <c r="G43" s="9" t="s">
        <v>118</v>
      </c>
      <c r="H43" s="9" t="s">
        <v>123</v>
      </c>
      <c r="I43" s="9">
        <v>564.48</v>
      </c>
      <c r="J43" s="9">
        <v>1693.44</v>
      </c>
      <c r="K43" s="9">
        <v>0</v>
      </c>
      <c r="L43" s="33">
        <v>0</v>
      </c>
      <c r="M43" s="9">
        <v>17.64</v>
      </c>
      <c r="N43" s="9">
        <v>52.92</v>
      </c>
      <c r="O43" s="33">
        <f t="shared" si="25"/>
        <v>1746.36</v>
      </c>
      <c r="P43" s="21" t="s">
        <v>102</v>
      </c>
    </row>
    <row r="44" ht="32" customHeight="1" spans="1:16">
      <c r="A44" s="14">
        <v>34</v>
      </c>
      <c r="B44" s="9" t="s">
        <v>136</v>
      </c>
      <c r="C44" s="9" t="s">
        <v>25</v>
      </c>
      <c r="D44" s="9">
        <v>22</v>
      </c>
      <c r="E44" s="21" t="s">
        <v>98</v>
      </c>
      <c r="F44" s="13" t="s">
        <v>137</v>
      </c>
      <c r="G44" s="9" t="s">
        <v>118</v>
      </c>
      <c r="H44" s="9" t="s">
        <v>138</v>
      </c>
      <c r="I44" s="9">
        <v>564.48</v>
      </c>
      <c r="J44" s="9">
        <v>1128.96</v>
      </c>
      <c r="K44" s="9">
        <v>0</v>
      </c>
      <c r="L44" s="25">
        <v>0</v>
      </c>
      <c r="M44" s="25">
        <v>17.64</v>
      </c>
      <c r="N44" s="9">
        <v>35.28</v>
      </c>
      <c r="O44" s="33">
        <f t="shared" si="25"/>
        <v>1164.24</v>
      </c>
      <c r="P44" s="21" t="s">
        <v>102</v>
      </c>
    </row>
    <row r="45" ht="32" customHeight="1" spans="1:16">
      <c r="A45" s="14">
        <v>35</v>
      </c>
      <c r="B45" s="9" t="s">
        <v>139</v>
      </c>
      <c r="C45" s="13" t="s">
        <v>18</v>
      </c>
      <c r="D45" s="21">
        <v>21</v>
      </c>
      <c r="E45" s="21" t="s">
        <v>140</v>
      </c>
      <c r="F45" s="23" t="s">
        <v>141</v>
      </c>
      <c r="G45" s="9" t="s">
        <v>142</v>
      </c>
      <c r="H45" s="9" t="s">
        <v>123</v>
      </c>
      <c r="I45" s="7">
        <f>3528*0.16</f>
        <v>564.48</v>
      </c>
      <c r="J45" s="7">
        <f>I45*3</f>
        <v>1693.44</v>
      </c>
      <c r="K45" s="7">
        <f>3003*0.06</f>
        <v>180.18</v>
      </c>
      <c r="L45" s="7">
        <f>K45*3</f>
        <v>540.54</v>
      </c>
      <c r="M45" s="7">
        <v>0</v>
      </c>
      <c r="N45" s="7">
        <v>0</v>
      </c>
      <c r="O45" s="7">
        <f>J45+L45</f>
        <v>2233.98</v>
      </c>
      <c r="P45" s="7" t="s">
        <v>143</v>
      </c>
    </row>
    <row r="46" ht="32" customHeight="1" spans="1:16">
      <c r="A46" s="14">
        <v>36</v>
      </c>
      <c r="B46" s="9" t="s">
        <v>144</v>
      </c>
      <c r="C46" s="9" t="s">
        <v>25</v>
      </c>
      <c r="D46" s="8">
        <v>24</v>
      </c>
      <c r="E46" s="21" t="s">
        <v>140</v>
      </c>
      <c r="F46" s="13" t="s">
        <v>145</v>
      </c>
      <c r="G46" s="7" t="s">
        <v>146</v>
      </c>
      <c r="H46" s="9" t="s">
        <v>147</v>
      </c>
      <c r="I46" s="7">
        <f>3528*0.16</f>
        <v>564.48</v>
      </c>
      <c r="J46" s="7">
        <f>I46*6</f>
        <v>3386.88</v>
      </c>
      <c r="K46" s="7">
        <f>3003*0.06</f>
        <v>180.18</v>
      </c>
      <c r="L46" s="7">
        <f>K46*6</f>
        <v>1081.08</v>
      </c>
      <c r="M46" s="7">
        <v>0</v>
      </c>
      <c r="N46" s="7">
        <v>0</v>
      </c>
      <c r="O46" s="7">
        <f>J46+L46</f>
        <v>4467.96</v>
      </c>
      <c r="P46" s="7" t="s">
        <v>148</v>
      </c>
    </row>
    <row r="47" ht="32" customHeight="1" spans="1:16">
      <c r="A47" s="14">
        <v>37</v>
      </c>
      <c r="B47" s="9" t="s">
        <v>149</v>
      </c>
      <c r="C47" s="13" t="s">
        <v>25</v>
      </c>
      <c r="D47" s="21"/>
      <c r="E47" s="21" t="s">
        <v>140</v>
      </c>
      <c r="F47" s="24" t="s">
        <v>150</v>
      </c>
      <c r="G47" s="14" t="s">
        <v>151</v>
      </c>
      <c r="H47" s="9" t="s">
        <v>138</v>
      </c>
      <c r="I47" s="14">
        <v>564.48</v>
      </c>
      <c r="J47" s="14">
        <v>1128.96</v>
      </c>
      <c r="K47" s="14">
        <v>180.18</v>
      </c>
      <c r="L47" s="14">
        <v>360.36</v>
      </c>
      <c r="M47" s="14">
        <v>0</v>
      </c>
      <c r="N47" s="14">
        <v>0</v>
      </c>
      <c r="O47" s="14">
        <f>L47+J47</f>
        <v>1489.32</v>
      </c>
      <c r="P47" s="7" t="s">
        <v>143</v>
      </c>
    </row>
    <row r="48" ht="32" customHeight="1" spans="1:16">
      <c r="A48" s="25"/>
      <c r="B48" s="25"/>
      <c r="C48" s="25"/>
      <c r="D48" s="25"/>
      <c r="E48" s="26"/>
      <c r="F48" s="25"/>
      <c r="G48" s="25"/>
      <c r="H48" s="25"/>
      <c r="I48" s="25"/>
      <c r="J48" s="25"/>
      <c r="K48" s="25"/>
      <c r="L48" s="25"/>
      <c r="M48" s="25"/>
      <c r="N48" s="25"/>
      <c r="O48" s="25">
        <f>SUM(O3:O47)</f>
        <v>111775.92</v>
      </c>
      <c r="P48" s="25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刘耿</cp:lastModifiedBy>
  <cp:revision>3</cp:revision>
  <dcterms:created xsi:type="dcterms:W3CDTF">2021-07-23T06:41:00Z</dcterms:created>
  <cp:lastPrinted>2021-07-23T01:42:00Z</cp:lastPrinted>
  <dcterms:modified xsi:type="dcterms:W3CDTF">2022-09-29T03:15:20Z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DF5CFECD24E34E589F58C1CEBF6DF403</vt:lpwstr>
  </property>
</Properties>
</file>