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083" windowHeight="11112" tabRatio="786" activeTab="2"/>
  </bookViews>
  <sheets>
    <sheet name="汇总" sheetId="1" r:id="rId1"/>
    <sheet name="中央" sheetId="2" r:id="rId2"/>
    <sheet name="省级" sheetId="3" r:id="rId3"/>
    <sheet name="市级" sheetId="4" r:id="rId4"/>
    <sheet name="县级" sheetId="5" r:id="rId5"/>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_123" hidden="1">#REF!</definedName>
    <definedName name="_21114">#REF!</definedName>
    <definedName name="_Fill" hidden="1">'[1]eqpmad2'!#REF!</definedName>
    <definedName name="_Key1" hidden="1">#REF!</definedName>
    <definedName name="_Order1" hidden="1">255</definedName>
    <definedName name="_Order2" hidden="1">255</definedName>
    <definedName name="_PA7">'[2]SW-TEO'!#REF!</definedName>
    <definedName name="_PA8">'[2]SW-TEO'!#REF!</definedName>
    <definedName name="_PD1">'[2]SW-TEO'!#REF!</definedName>
    <definedName name="_PE12">'[2]SW-TEO'!#REF!</definedName>
    <definedName name="_PE13">'[2]SW-TEO'!#REF!</definedName>
    <definedName name="_PE6">'[2]SW-TEO'!#REF!</definedName>
    <definedName name="_PE7">'[2]SW-TEO'!#REF!</definedName>
    <definedName name="_PE8">'[2]SW-TEO'!#REF!</definedName>
    <definedName name="_PE9">'[2]SW-TEO'!#REF!</definedName>
    <definedName name="_PH1">'[2]SW-TEO'!#REF!</definedName>
    <definedName name="_PI1">'[2]SW-TEO'!#REF!</definedName>
    <definedName name="_PK1">'[2]SW-TEO'!#REF!</definedName>
    <definedName name="_PK3">'[2]SW-TEO'!#REF!</definedName>
    <definedName name="_Sort" hidden="1">#REF!</definedName>
    <definedName name="A">#REF!</definedName>
    <definedName name="aa">#REF!</definedName>
    <definedName name="aiu_bottom">'[3]Financ. Overview'!#REF!</definedName>
    <definedName name="as">#N/A</definedName>
    <definedName name="b">#REF!</definedName>
    <definedName name="Back">'[4]信息技术资本性支出'!$D$77:$D$78</definedName>
    <definedName name="Cop">'[4]信息技术资本性支出'!$D$62:$D$64</definedName>
    <definedName name="csb">#REF!</definedName>
    <definedName name="data">#REF!</definedName>
    <definedName name="database2">#REF!</definedName>
    <definedName name="database3">#REF!</definedName>
    <definedName name="dss" hidden="1">#REF!</definedName>
    <definedName name="E206.">#REF!</definedName>
    <definedName name="eee">#REF!</definedName>
    <definedName name="fff">#REF!</definedName>
    <definedName name="FRC">'[5]Main'!$C$9</definedName>
    <definedName name="gxxe2003">'[6]P1012001'!$A$6:$E$117</definedName>
    <definedName name="gxxe20032">'[6]P1012001'!$A$6:$E$117</definedName>
    <definedName name="hhhh">#REF!</definedName>
    <definedName name="hostfee">'[3]Financ. Overview'!$H$12</definedName>
    <definedName name="hraiu_bottom">'[3]Financ. Overview'!#REF!</definedName>
    <definedName name="hvac">'[3]Financ. Overview'!#REF!</definedName>
    <definedName name="HWSheet">1</definedName>
    <definedName name="Inf">'[4]信息技术资本性支出'!$D$83:$D$87</definedName>
    <definedName name="kkkk">#REF!</definedName>
    <definedName name="Module.Prix_SMC">Module.Prix_SMC</definedName>
    <definedName name="Null">'[4]信息技术资本性支出'!$D$60</definedName>
    <definedName name="OS">'[7]Open'!#REF!</definedName>
    <definedName name="Per">'[4]信息技术资本性支出'!$D$68:$D$71</definedName>
    <definedName name="pr_toolbox">'[3]Toolbox'!$A$3:$I$80</definedName>
    <definedName name="_xlnm.Print_Area" hidden="1">#N/A</definedName>
    <definedName name="Print_Area_MI">#REF!</definedName>
    <definedName name="_xlnm.Print_Titles" hidden="1">#N/A</definedName>
    <definedName name="Prix_SMC">Prix_SMC</definedName>
    <definedName name="rrrr">#REF!</definedName>
    <definedName name="s">#REF!</definedName>
    <definedName name="s_c_list">'[8]Toolbox'!$A$7:$H$969</definedName>
    <definedName name="SCG">'[9]G.1R-Shou COP Gf'!#REF!</definedName>
    <definedName name="sdlfee">'[3]Financ. Overview'!$H$13</definedName>
    <definedName name="sfeggsafasfas">#REF!</definedName>
    <definedName name="solar_ratio">'[10]POWER ASSUMPTIONS'!$H$7</definedName>
    <definedName name="ss">#REF!</definedName>
    <definedName name="ss7fee">'[3]Financ. Overview'!$H$18</definedName>
    <definedName name="subsfee">'[3]Financ. Overview'!$H$14</definedName>
    <definedName name="toolbox">'[11]Toolbox'!$C$5:$T$1578</definedName>
    <definedName name="ttt">#REF!</definedName>
    <definedName name="tttt">#REF!</definedName>
    <definedName name="V5.1Fee">'[3]Financ. Overview'!$H$15</definedName>
    <definedName name="w">IF(IF(MOD(COLUMN(),26)=0,INT(COLUMN()/26)-1,INT(COLUMN()/26))=0,"",CHAR(IF(MOD(COLUMN(),26)=0,INT(COLUMN()/26)-1,INT(COLUMN()/26))+64))&amp;CHAR(IF(MOD(COLUMN(),26)=0,26,MOD(COLUMN(),26))+64)</definedName>
    <definedName name="wangdian1">'[12]列表'!$B$55:$B$171</definedName>
    <definedName name="www">#REF!</definedName>
    <definedName name="yyyy">#REF!</definedName>
    <definedName name="Z32_Cost_red">'[3]Financ. Overview'!#REF!</definedName>
    <definedName name="本级标准收入2004年">'[13]本年收入合计'!$E$4:$E$184</definedName>
    <definedName name="拨款汇总_合计">SUM('[14]汇总'!#REF!)</definedName>
    <definedName name="财力">#REF!</definedName>
    <definedName name="财政供养人员增幅2004年">'[15]财政供养人员增幅'!$E$6</definedName>
    <definedName name="财政供养人员增幅2004年分县">'[15]财政供养人员增幅'!$E$4:$E$184</definedName>
    <definedName name="村级标准支出">'[16]村级支出'!$E$4:$E$184</definedName>
    <definedName name="大多数">'[17]XL4Poppy'!$A$15</definedName>
    <definedName name="大幅度">#REF!</definedName>
    <definedName name="地区名称">'[18]封面'!#REF!</definedName>
    <definedName name="第二产业分县2003年">'[19]GDP'!$G$4:$G$184</definedName>
    <definedName name="第二产业合计2003年">'[19]GDP'!$G$4</definedName>
    <definedName name="第三产业分县2003年">'[19]GDP'!$H$4:$H$184</definedName>
    <definedName name="第三产业合计2003年">'[19]GDP'!$H$4</definedName>
    <definedName name="耕地占用税分县2003年">'[20]一般预算收入'!$U$4:$U$184</definedName>
    <definedName name="耕地占用税合计2003年">'[20]一般预算收入'!$U$4</definedName>
    <definedName name="工商税收2004年">'[21]工商税收'!$S$4:$S$184</definedName>
    <definedName name="工商税收合计2004年">'[21]工商税收'!$S$4</definedName>
    <definedName name="公检法司部门编制数">'[22]公检法司编制'!$E$4:$E$184</definedName>
    <definedName name="公用标准支出">'[23]合计'!$E$4:$E$184</definedName>
    <definedName name="行政管理部门编制数">'[22]行政编制'!$E$4:$E$184</definedName>
    <definedName name="汇率">#REF!</definedName>
    <definedName name="科目编码">'[24]编码'!$A$2:$A$145</definedName>
    <definedName name="农业人口2003年">'[25]农业人口'!$E$4:$E$184</definedName>
    <definedName name="农业税分县2003年">'[20]一般预算收入'!$S$4:$S$184</definedName>
    <definedName name="农业税合计2003年">'[20]一般预算收入'!$S$4</definedName>
    <definedName name="农业特产税分县2003年">'[20]一般预算收入'!$T$4:$T$184</definedName>
    <definedName name="农业特产税合计2003年">'[20]一般预算收入'!$T$4</definedName>
    <definedName name="农业用地面积">'[26]农业用地'!$E$4:$E$184</definedName>
    <definedName name="契税分县2003年">'[20]一般预算收入'!$V$4:$V$184</definedName>
    <definedName name="契税合计2003年">'[20]一般预算收入'!$V$4</definedName>
    <definedName name="全额差额比例">'[27]C01-1'!#REF!</definedName>
    <definedName name="人员标准支出">'[28]人员支出'!$E$4:$E$184</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23">#REF!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事业发展支出">'[29]事业发展'!$E$4:$E$184</definedName>
    <definedName name="是">#REF!</definedName>
    <definedName name="位次d">'[30]四月份月报'!#REF!</definedName>
    <definedName name="乡镇个数">'[31]行政区划'!$D$6:$D$184</definedName>
    <definedName name="性别">'[32]基础编码'!$H$2:$H$3</definedName>
    <definedName name="学历">'[32]基础编码'!$S$2:$S$9</definedName>
    <definedName name="业务量_外">#REF!</definedName>
    <definedName name="一般预算收入2002年">'[33]2002年一般预算收入'!$AC$4:$AC$184</definedName>
    <definedName name="一般预算收入2003年">'[20]一般预算收入'!$AD$4:$AD$184</definedName>
    <definedName name="一般预算收入合计2003年">'[20]一般预算收入'!$AC$4</definedName>
    <definedName name="支出">'[34]P1012001'!$A$6:$E$117</definedName>
    <definedName name="中国">#REF!</definedName>
    <definedName name="中小学生人数2003年">'[35]中小学生'!$E$4:$E$184</definedName>
    <definedName name="总人口2003年">'[36]总人口'!$E$4:$E$184</definedName>
    <definedName name="전">#REF!</definedName>
    <definedName name="주택사업본부">#REF!</definedName>
    <definedName name="철구사업본부">#REF!</definedName>
    <definedName name="Module.Prix_SMC" localSheetId="0">Module.Prix_SMC</definedName>
    <definedName name="Prix_SMC" localSheetId="0">Prix_SMC</definedName>
    <definedName name="_xlnm._FilterDatabase" localSheetId="0" hidden="1">'汇总'!$A$6:$W$28</definedName>
  </definedNames>
  <calcPr fullCalcOnLoad="1"/>
</workbook>
</file>

<file path=xl/sharedStrings.xml><?xml version="1.0" encoding="utf-8"?>
<sst xmlns="http://schemas.openxmlformats.org/spreadsheetml/2006/main" count="4248" uniqueCount="866">
  <si>
    <t>附件：1</t>
  </si>
  <si>
    <t>2022年度弋阳县巩固脱贫攻坚成果同乡村振兴有效衔接补助资金汇总表</t>
  </si>
  <si>
    <t>制表单位：弋阳县农业农村局   弋阳县乡村振兴局  弋阳县水利局 弋阳县林业局 弋阳县民主宗教事务局</t>
  </si>
  <si>
    <t>单位：万元</t>
  </si>
  <si>
    <t>序号</t>
  </si>
  <si>
    <t>各乡镇（街道办）相关县直部门</t>
  </si>
  <si>
    <t>合计</t>
  </si>
  <si>
    <t>巩固脱贫攻坚成果与
衔接推进乡村振兴
（基础设施项目）</t>
  </si>
  <si>
    <t>巩固脱贫攻坚成果与
衔接推进乡村振兴
（产业项目）</t>
  </si>
  <si>
    <t>少数民族
发展项目
（基础设施）</t>
  </si>
  <si>
    <t>欠发达国有林场
巩固提升项目
（基础设施）</t>
  </si>
  <si>
    <t>欠发达国有农场
巩固提升项目
（产业项目）</t>
  </si>
  <si>
    <t>小计</t>
  </si>
  <si>
    <t>中央</t>
  </si>
  <si>
    <t>省级</t>
  </si>
  <si>
    <t>市级</t>
  </si>
  <si>
    <t>县级</t>
  </si>
  <si>
    <t>全县合计</t>
  </si>
  <si>
    <t>朱坑镇</t>
  </si>
  <si>
    <t>漆工镇</t>
  </si>
  <si>
    <t>曹溪镇</t>
  </si>
  <si>
    <t>圭峰镇</t>
  </si>
  <si>
    <t>葛溪乡</t>
  </si>
  <si>
    <t>清湖乡</t>
  </si>
  <si>
    <t>湾里乡</t>
  </si>
  <si>
    <t>三县岭镇</t>
  </si>
  <si>
    <t>叠山镇</t>
  </si>
  <si>
    <t>花亭街道办</t>
  </si>
  <si>
    <t>中畈乡</t>
  </si>
  <si>
    <t>南岩街道办</t>
  </si>
  <si>
    <t>樟树墩镇</t>
  </si>
  <si>
    <t>港口镇</t>
  </si>
  <si>
    <t>旭光乡</t>
  </si>
  <si>
    <t>弋江镇</t>
  </si>
  <si>
    <t>县水利局</t>
  </si>
  <si>
    <t>县林业局</t>
  </si>
  <si>
    <t>县农业农村局</t>
  </si>
  <si>
    <t>县乡村振兴局</t>
  </si>
  <si>
    <t>县民宗局</t>
  </si>
  <si>
    <t>附件2:</t>
  </si>
  <si>
    <t>弋阳县2022年度中央巩固脱贫攻坚成果同乡村振兴有效衔接补助资金分配明细表</t>
  </si>
  <si>
    <t>制表单位：弋阳县乡村振兴    弋阳县农业农村局  弋阳县水利局  弋阳县林业局  弋阳县民宗局</t>
  </si>
  <si>
    <t>是否“十三五”贫困村或“十四五”重点村</t>
  </si>
  <si>
    <t>乡（镇）</t>
  </si>
  <si>
    <t>行政村名</t>
  </si>
  <si>
    <t>自然
村名</t>
  </si>
  <si>
    <t>项目名称</t>
  </si>
  <si>
    <t>项目建设规模</t>
  </si>
  <si>
    <t>单位</t>
  </si>
  <si>
    <t>资金规模</t>
  </si>
  <si>
    <t>资金来源</t>
  </si>
  <si>
    <t>支出方向</t>
  </si>
  <si>
    <t>支出科目</t>
  </si>
  <si>
    <t>绩效目标</t>
  </si>
  <si>
    <t>主管部门</t>
  </si>
  <si>
    <t>责任部门</t>
  </si>
  <si>
    <t>备注</t>
  </si>
  <si>
    <t>建设任务</t>
  </si>
  <si>
    <t>补助标准</t>
  </si>
  <si>
    <t>时间进度</t>
  </si>
  <si>
    <t>项目效益</t>
  </si>
  <si>
    <t>受益对象满意度</t>
  </si>
  <si>
    <t>总计</t>
  </si>
  <si>
    <t>省定</t>
  </si>
  <si>
    <t>东港村</t>
  </si>
  <si>
    <t>东港组</t>
  </si>
  <si>
    <t>排水工程</t>
  </si>
  <si>
    <t>米</t>
  </si>
  <si>
    <t>中央财政衔接补助资金</t>
  </si>
  <si>
    <t>巩固脱贫攻坚成果与衔接推进乡村振兴基础设施建设项目</t>
  </si>
  <si>
    <t>长300米，直径300mm波纹管</t>
  </si>
  <si>
    <t>38.89万元/处</t>
  </si>
  <si>
    <t>2022年1月-2022年12月</t>
  </si>
  <si>
    <t>解决脱贫户42户,119人的排水问题，方便脱贫人口生产生活，巩固脱贫成果。</t>
  </si>
  <si>
    <t>乡村振兴局</t>
  </si>
  <si>
    <t>饶财农指[2021]74号</t>
  </si>
  <si>
    <t>环村道路硬化</t>
  </si>
  <si>
    <t>道路长1500米，宽4米，厚18cm，C30混凝土</t>
  </si>
  <si>
    <t>99.6万元/处</t>
  </si>
  <si>
    <t>解决脱贫户42户,119人的出行问题，方便脱贫人口生产生活，巩固脱贫成果。</t>
  </si>
  <si>
    <t>交通局</t>
  </si>
  <si>
    <t>道路硬化</t>
  </si>
  <si>
    <t>道路长730米，宽4.5米厚18cm，C30混凝土</t>
  </si>
  <si>
    <t>54.53万元/处</t>
  </si>
  <si>
    <t>2021年1月-2021年13月</t>
  </si>
  <si>
    <t>县定</t>
  </si>
  <si>
    <t>慈竹村</t>
  </si>
  <si>
    <t>长排组</t>
  </si>
  <si>
    <t>道路硬化、护坡</t>
  </si>
  <si>
    <t>道路硬化35米长，3.5米宽；
混凝土挡土墙护坡25米，高3米</t>
  </si>
  <si>
    <t>10.80万元/处</t>
  </si>
  <si>
    <t>解决脱贫户3户,9人的出行问题，方便脱贫人口生产生活，巩固脱贫成果。</t>
  </si>
  <si>
    <t>湖西村</t>
  </si>
  <si>
    <t>谢家组</t>
  </si>
  <si>
    <t>1200米、3.5米</t>
  </si>
  <si>
    <t>63万元/处</t>
  </si>
  <si>
    <t>2022年1月至2022年12月</t>
  </si>
  <si>
    <t>解决脱贫户12户,42人的出行问题，方便脱贫人口生产生活，巩固脱贫成果。</t>
  </si>
  <si>
    <t>雷兰村</t>
  </si>
  <si>
    <t>占家组</t>
  </si>
  <si>
    <t>新建桥梁</t>
  </si>
  <si>
    <t>长40米、宽5米</t>
  </si>
  <si>
    <t>90万元/处</t>
  </si>
  <si>
    <t>解决脱贫户55户,180人的出行问题，方便脱贫人口生产生活，巩固脱贫成果。</t>
  </si>
  <si>
    <t>仙台村</t>
  </si>
  <si>
    <t>余桥组</t>
  </si>
  <si>
    <t>便民桥</t>
  </si>
  <si>
    <t>规格：10mX4.5m（新建）</t>
  </si>
  <si>
    <t>35.8万元/处</t>
  </si>
  <si>
    <t>解决脱贫人口14户35人的出行困难，方便脱贫户生产生活</t>
  </si>
  <si>
    <t>余桥组至江家组</t>
  </si>
  <si>
    <t>村组道路硬化</t>
  </si>
  <si>
    <t>长460m，宽3.5m，厚18cm</t>
  </si>
  <si>
    <t>25.76万元/处</t>
  </si>
  <si>
    <t>江家组</t>
  </si>
  <si>
    <t>长475米，宽3m，厚18cm</t>
  </si>
  <si>
    <t>22.8万元/处</t>
  </si>
  <si>
    <t>解决脱贫人口6户23人的出行困难，方便脱贫户生产生活</t>
  </si>
  <si>
    <t>蒋坊</t>
  </si>
  <si>
    <t>郑家</t>
  </si>
  <si>
    <t>1、新建道路长44米，宽3米；2、新建道路长70米，宽3米；3、新建道路长272米、宽4米</t>
  </si>
  <si>
    <t>22.28万元/处</t>
  </si>
  <si>
    <t>解决脱贫人口35户124人的出行问题，方便脱贫人口生产生活，巩固脱贫成果。</t>
  </si>
  <si>
    <t>1、道路硬化长485米，宽3米；2、道路硬化长62米，宽2.5米；3、预埋涵管直径600mm，长4米</t>
  </si>
  <si>
    <t>25.22万元/处</t>
  </si>
  <si>
    <t>解决脱贫人口12户45人的出行问题，方便脱贫人口生产生活，巩固脱贫成果。</t>
  </si>
  <si>
    <t>下黄</t>
  </si>
  <si>
    <t>新建道路长625米、宽3米</t>
  </si>
  <si>
    <t>29.22万元/处</t>
  </si>
  <si>
    <t>官塘</t>
  </si>
  <si>
    <t>新建道路长474米，宽3米</t>
  </si>
  <si>
    <t>22.16万元/处</t>
  </si>
  <si>
    <t>湖塘村</t>
  </si>
  <si>
    <t>湖塘组</t>
  </si>
  <si>
    <t>公共照明项目</t>
  </si>
  <si>
    <t>盏</t>
  </si>
  <si>
    <t>带杆路灯70盏</t>
  </si>
  <si>
    <t>11.90万元/处</t>
  </si>
  <si>
    <t>解决建档立卡脱贫人口30户151人的夜间照明出行问题，方便脱贫人口生产生活，巩固脱贫成果。</t>
  </si>
  <si>
    <t>虎山村</t>
  </si>
  <si>
    <t>西介组</t>
  </si>
  <si>
    <t>村内道路硬化</t>
  </si>
  <si>
    <t>长520米，宽5米，高0.18米</t>
  </si>
  <si>
    <t>44.8万元/处</t>
  </si>
  <si>
    <t>解决脱贫户10户，40人的安全出行问题，方便脱贫人口生产生活，巩固脱贫成效</t>
  </si>
  <si>
    <t>洋里组</t>
  </si>
  <si>
    <t>长200米，宽3.5米，高0.18米，混凝土管300涵管6米</t>
  </si>
  <si>
    <t>13.7万元/处</t>
  </si>
  <si>
    <t>解决脱贫户5户，23人的安全出行问题，方便脱贫人口生产生活，巩固脱贫成效</t>
  </si>
  <si>
    <t>清湖村</t>
  </si>
  <si>
    <t>高台山汪家</t>
  </si>
  <si>
    <t>公厕建设</t>
  </si>
  <si>
    <t>栋</t>
  </si>
  <si>
    <t>建设公厕1所</t>
  </si>
  <si>
    <t>11.3万元/处</t>
  </si>
  <si>
    <t>解决脱贫户2户，8人的夜间出行照明问题，方便脱贫人口生产生活，巩固脱贫成效</t>
  </si>
  <si>
    <t>村庄整治（太阳能路灯LED）</t>
  </si>
  <si>
    <t>太阳能路灯LED</t>
  </si>
  <si>
    <t>11.9万元/处</t>
  </si>
  <si>
    <t>解决建档立卡脱贫人口2户8人及该村农户的夜间出行照明问题，改善生产生活条件，提高治安防控水平，巩固脱贫攻坚成果。</t>
  </si>
  <si>
    <t>下刘组</t>
  </si>
  <si>
    <t>安装62盏路灯</t>
  </si>
  <si>
    <t>10.54万元/处</t>
  </si>
  <si>
    <t>解决脱贫户11户，37人的夜间出行照明问题，方便脱贫人口生产生活，巩固脱贫成效</t>
  </si>
  <si>
    <t>徐门村</t>
  </si>
  <si>
    <t>徐门组</t>
  </si>
  <si>
    <t>道路硬化及盖板涵</t>
  </si>
  <si>
    <t>长330米、宽4米、厚18公分混凝土；盖板涵，长6米，宽4米,新建石挡土墙120米，高2米</t>
  </si>
  <si>
    <t>48.41万元/处</t>
  </si>
  <si>
    <t>解决建档立卡脱贫人口33户114人的出行问题，方便脱贫人口生产生活，巩固脱贫成果。</t>
  </si>
  <si>
    <t>村内排水沟</t>
  </si>
  <si>
    <t>长540米单边，沟深70公分，沟内宽50公分混凝土浇筑及浇沟底，沟顶加制水泥预制盖板</t>
  </si>
  <si>
    <t>28.08万元/处</t>
  </si>
  <si>
    <t>解决建档立卡脱贫人口33户114人的污水问题，方便脱贫人口生产生活，巩固脱贫成果。</t>
  </si>
  <si>
    <t>程桥村</t>
  </si>
  <si>
    <t>郭塘组</t>
  </si>
  <si>
    <t>生活水塘护栏</t>
  </si>
  <si>
    <t>新建水泥护栏300米，高1.2米</t>
  </si>
  <si>
    <t>10.8万元/处</t>
  </si>
  <si>
    <t>解决建档立卡脱贫人口13户50人的污水问题，方便脱贫人口生产生活，巩固脱贫成果。</t>
  </si>
  <si>
    <t>石塘组</t>
  </si>
  <si>
    <t>新建水泥护栏90米，高1.2米</t>
  </si>
  <si>
    <t>3.24万元/处</t>
  </si>
  <si>
    <t>解决建档立卡脱贫人口10户29人的污水问题，方便脱贫人口生产生活，巩固脱贫成果。</t>
  </si>
  <si>
    <t>油溪组</t>
  </si>
  <si>
    <t>长180米，宽3米，厚18公分</t>
  </si>
  <si>
    <t>9.02万元/处</t>
  </si>
  <si>
    <t>解决建档立卡脱贫人口12户31人的出行问题，方便脱贫人口生产生活，巩固脱贫成果。</t>
  </si>
  <si>
    <t>庙前村</t>
  </si>
  <si>
    <t>祠堂组</t>
  </si>
  <si>
    <t>长260米、宽3.5米，厚18cm，其中120米碎石垫层，厚10cm</t>
  </si>
  <si>
    <t>16.5万元/处</t>
  </si>
  <si>
    <t>解决建档立卡脱贫人口5户16人的出行问题，方便脱贫人口生产生活，巩固脱贫成果。</t>
  </si>
  <si>
    <t>直源村</t>
  </si>
  <si>
    <t>谢源组</t>
  </si>
  <si>
    <t>饮水工程</t>
  </si>
  <si>
    <t>处</t>
  </si>
  <si>
    <t>新建蓄水池两处，净化池一处，水塔1处，管道4000米。</t>
  </si>
  <si>
    <t>52.35万元/处</t>
  </si>
  <si>
    <t>解决建档立卡脱贫人口16户50人的用水问题，方便脱贫人口生产生活，巩固脱贫成果。</t>
  </si>
  <si>
    <t>水利局</t>
  </si>
  <si>
    <t>周家组</t>
  </si>
  <si>
    <t>新建蓄水池两处，净化池一处，水塔1处，管道2500米。</t>
  </si>
  <si>
    <t>41.86万元/处</t>
  </si>
  <si>
    <t>解决建档立卡脱贫人口2户9人的用水问题，方便脱贫人口生产生活，巩固脱贫成果。</t>
  </si>
  <si>
    <t>道路建设（含拓宽）</t>
  </si>
  <si>
    <t>㎡</t>
  </si>
  <si>
    <t>1.新建道路566㎡，拓宽道路105㎡，红石护坡长70米，高1米，土方回填。2.新建道路66米长，宽3米；硬化122㎡，回填土方。</t>
  </si>
  <si>
    <t>24.44万元/处</t>
  </si>
  <si>
    <t>解决建档立卡脱贫人口16户500人的出行问题，方便脱贫人口生产生活，巩固脱贫成果。</t>
  </si>
  <si>
    <t>弋阳县农产品加工园</t>
  </si>
  <si>
    <t>巩固脱贫攻坚成果与衔接推进乡村振兴
产业项目</t>
  </si>
  <si>
    <t>统一建设葛河之心农产品加工园14000余平米农产品加工基地项目</t>
  </si>
  <si>
    <t>统一建设约2500元/平米</t>
  </si>
  <si>
    <t>2022年1月-12月</t>
  </si>
  <si>
    <t>建设农产品加工基地，吸纳企业入驻进行农产品加工，以租金收益、就业务工、生产等多种形式发展村集体经济带动脱贫户户均总增收，持续壮大村集体经济。</t>
  </si>
  <si>
    <t>农业农村局</t>
  </si>
  <si>
    <t>李桥村</t>
  </si>
  <si>
    <t>汉墩村</t>
  </si>
  <si>
    <t>程畈村</t>
  </si>
  <si>
    <t>叶坝村</t>
  </si>
  <si>
    <t>米岭村</t>
  </si>
  <si>
    <t>大坝村</t>
  </si>
  <si>
    <t>程家村</t>
  </si>
  <si>
    <t>下范村</t>
  </si>
  <si>
    <t>江辽村</t>
  </si>
  <si>
    <t>马山村</t>
  </si>
  <si>
    <t>罗家村</t>
  </si>
  <si>
    <t>宝石村</t>
  </si>
  <si>
    <t>东源村</t>
  </si>
  <si>
    <t>上坑村</t>
  </si>
  <si>
    <t>否</t>
  </si>
  <si>
    <t>各乡镇（街道）</t>
  </si>
  <si>
    <t>产业直补</t>
  </si>
  <si>
    <t>1300元</t>
  </si>
  <si>
    <t>户</t>
  </si>
  <si>
    <t>预计对3000户贫困户发展产业进行直补</t>
  </si>
  <si>
    <t>1300元/户</t>
  </si>
  <si>
    <t>对脱贫户发展水稻、畜禽、蔬菜等产业予以产业直补支持，帮助自主发展产业，预计带动脱贫户均增收1350元以上。</t>
  </si>
  <si>
    <t>各乡镇
（街道）</t>
  </si>
  <si>
    <t>全县行政村</t>
  </si>
  <si>
    <t>全县
行政村</t>
  </si>
  <si>
    <t>小额信贷贴息</t>
  </si>
  <si>
    <t>2250元</t>
  </si>
  <si>
    <t>按照基准利率预计对700余户脱贫户小额信贷进行全额贴息</t>
  </si>
  <si>
    <t>0.225万元/户</t>
  </si>
  <si>
    <t>解决700余户脱贫户小额信贷全额贴息</t>
  </si>
  <si>
    <t>国营弋阳县三县岭综合垦殖场</t>
  </si>
  <si>
    <t>瑶上、前畈等分场</t>
  </si>
  <si>
    <t>国营弋阳县三县岭综合垦殖场雷竹种植抚育项目</t>
  </si>
  <si>
    <t>100亩雷竹抚育、管护、园林规范化、示范化建设</t>
  </si>
  <si>
    <t>232万元/处</t>
  </si>
  <si>
    <t>通过发展雷竹产业，并与雷竹交易市场等合作，以雷竹产业在项目投产后持续带动40余户职工，户均增收2300元以上。</t>
  </si>
  <si>
    <t>全县自然村</t>
  </si>
  <si>
    <t>雨露计划</t>
  </si>
  <si>
    <t>人次</t>
  </si>
  <si>
    <t>巩固脱贫攻坚成果与衔接推进乡村振兴雨露计划</t>
  </si>
  <si>
    <t>对符合政策的脱贫户进行补助</t>
  </si>
  <si>
    <t>1500元/人</t>
  </si>
  <si>
    <t>解决1100人次雨露计划补助</t>
  </si>
  <si>
    <t>上坊</t>
  </si>
  <si>
    <t>基础设施建设</t>
  </si>
  <si>
    <t>地面硬化1000平方米、挡土墙300立方米、排水沟500米、桥梁加固维修2处，公共照明设施23盏</t>
  </si>
  <si>
    <t>50万元/处</t>
  </si>
  <si>
    <t>2021年12月至2022年12月</t>
  </si>
  <si>
    <t>项目实施带动当地4户脱贫户10人做轻工，使脱贫户对象产生一定收益</t>
  </si>
  <si>
    <t>弋阳县信江生态林场</t>
  </si>
  <si>
    <t>是</t>
  </si>
  <si>
    <t>雷家组</t>
  </si>
  <si>
    <t>葛溪乡雷兰村雷家组安全集中供水项目</t>
  </si>
  <si>
    <t>大水井一口，水塔一座，水池一个，排水沟一段、水泥硬化若干。</t>
  </si>
  <si>
    <t>大水井一口，水塔一座，水池一个，排水沟一段</t>
  </si>
  <si>
    <t>40万元/处</t>
  </si>
  <si>
    <t>改善了全村66户302人生产生活条件，解决了全村安全用水问题</t>
  </si>
  <si>
    <t>民宗局</t>
  </si>
  <si>
    <t>兰家组</t>
  </si>
  <si>
    <t>道路建设</t>
  </si>
  <si>
    <r>
      <rPr>
        <sz val="10"/>
        <rFont val="Calibri"/>
        <family val="2"/>
      </rPr>
      <t>①</t>
    </r>
    <r>
      <rPr>
        <sz val="10"/>
        <rFont val="宋体"/>
        <family val="0"/>
      </rPr>
      <t xml:space="preserve">4米宽*331米长道路；
</t>
    </r>
    <r>
      <rPr>
        <sz val="10"/>
        <rFont val="Calibri"/>
        <family val="2"/>
      </rPr>
      <t>②</t>
    </r>
    <r>
      <rPr>
        <sz val="10"/>
        <rFont val="宋体"/>
        <family val="0"/>
      </rPr>
      <t xml:space="preserve">3.5米宽*90米长道路；
</t>
    </r>
    <r>
      <rPr>
        <sz val="10"/>
        <rFont val="Calibri"/>
        <family val="2"/>
      </rPr>
      <t>③</t>
    </r>
    <r>
      <rPr>
        <sz val="10"/>
        <rFont val="宋体"/>
        <family val="0"/>
      </rPr>
      <t xml:space="preserve">3米宽*81米长道路；
</t>
    </r>
    <r>
      <rPr>
        <sz val="10"/>
        <rFont val="Microsoft YaHei"/>
        <family val="2"/>
      </rPr>
      <t>④</t>
    </r>
    <r>
      <rPr>
        <sz val="10"/>
        <rFont val="宋体"/>
        <family val="0"/>
      </rPr>
      <t>2.5米宽*30米长道路。铺设沥青路面。</t>
    </r>
  </si>
  <si>
    <t>25万元/处</t>
  </si>
  <si>
    <t>2022年5月-2022年12月</t>
  </si>
  <si>
    <t>解决脱贫户2户,6人的出行问题，方便脱贫人口生产生活，巩固脱贫成果。</t>
  </si>
  <si>
    <t>赣财乡振指[2022]1号</t>
  </si>
  <si>
    <t>洋发组</t>
  </si>
  <si>
    <t>安装50盏路灯</t>
  </si>
  <si>
    <t>8.5万元/处</t>
  </si>
  <si>
    <t>解决脱贫户7户，26人的夜间出行照明问题，方便脱贫人口生产生活，巩固脱贫成效</t>
  </si>
  <si>
    <t>陈下组</t>
  </si>
  <si>
    <t>排水水沟建设</t>
  </si>
  <si>
    <t>用红石砌排水水沟长800米，宽50公分，高40公分</t>
  </si>
  <si>
    <t>12.7万元/处</t>
  </si>
  <si>
    <t>解决建档立卡脱贫人口11户36人的排水问题，改善人居环境，方便群众生产生活，巩固脱贫成果。</t>
  </si>
  <si>
    <t>里直源</t>
  </si>
  <si>
    <t>道路改造</t>
  </si>
  <si>
    <t>改造沥青道路2000平方，厚0.6公分，拉毛、清缝、打由。</t>
  </si>
  <si>
    <t>24万元/处</t>
  </si>
  <si>
    <t>解决建档立卡脱贫人口16户50人的出行安全，方便群众生产生活巩固脱贫成果。</t>
  </si>
  <si>
    <t>洋泥畈</t>
  </si>
  <si>
    <t>明堂源</t>
  </si>
  <si>
    <t>水塘修缮</t>
  </si>
  <si>
    <t>项</t>
  </si>
  <si>
    <t>红石挡墙
21米长，高2.8米；
22米长，高2.05米；
18米长，高2.3米；
水泥护栏220米；</t>
  </si>
  <si>
    <t>19.5万元/处</t>
  </si>
  <si>
    <t>解决建档立卡脱贫人口14户63人的生活环境问题，方便脱贫人口生产生活，巩固脱贫成果。</t>
  </si>
  <si>
    <t>芳墩村</t>
  </si>
  <si>
    <t>芳墩组</t>
  </si>
  <si>
    <t>长960米，宽6米，厚6公分铺设沥青含柏油路面标线</t>
  </si>
  <si>
    <t>49.85万元/处</t>
  </si>
  <si>
    <t>解决建档立卡脱贫人口106户411人的出行问题，方便脱贫人口生产生活，巩固脱贫成果。</t>
  </si>
  <si>
    <t>29.4万元/处</t>
  </si>
  <si>
    <t>2022年5月-12月</t>
  </si>
  <si>
    <t>建设农产品加工基地，吸纳企业入驻进行农产品加工，以租金收益、就业务工、生产等多种形式发展村集体经济带动20余户脱贫户户均总增收900元以上，持续壮大村集体经济。</t>
  </si>
  <si>
    <t>20万元/处</t>
  </si>
  <si>
    <t>建设农产品加工基地，吸纳企业入驻进行农产品加工，以租金收益、就业务工、生产等多种形式发展村集体经济带动20余户脱贫户户均总增收600元以上，持续壮大村集体经济。</t>
  </si>
  <si>
    <t>30万元/处</t>
  </si>
  <si>
    <t>建设农产品加工基地，吸纳企业入驻进行农产品加工，以租金收益、就业务工、生产等多种形式发展村集体经济带动30余户脱贫户户均总增收600元以上，持续壮大村集体经济。</t>
  </si>
  <si>
    <t>附件3:</t>
  </si>
  <si>
    <t>弋阳县2022年度省级巩固脱贫攻坚成果同乡村振兴有效衔接补助资金分配明细表</t>
  </si>
  <si>
    <t>省级财政衔接补助资金</t>
  </si>
  <si>
    <t>周潭村</t>
  </si>
  <si>
    <t>辜家组</t>
  </si>
  <si>
    <t>新建机米房</t>
  </si>
  <si>
    <t>座</t>
  </si>
  <si>
    <t>新建机米房1座，100平方米</t>
  </si>
  <si>
    <t>18.20万元/处</t>
  </si>
  <si>
    <t>解决脱贫户14户,28人的机米问题，方便脱贫人口生产生活，巩固脱贫成果。</t>
  </si>
  <si>
    <t>洋潭组</t>
  </si>
  <si>
    <t>安装55盏LED太阳能路灯</t>
  </si>
  <si>
    <t>9.35万元/处</t>
  </si>
  <si>
    <t>解决脱贫户18户,60人的夜间出行照明问题，方便脱贫人口生产生活，巩固脱贫成果。</t>
  </si>
  <si>
    <t>双港村</t>
  </si>
  <si>
    <t>后山李家</t>
  </si>
  <si>
    <t>长260米排水沟，深800mm，宽800mm，混凝土浇筑</t>
  </si>
  <si>
    <t>21.32万元/处</t>
  </si>
  <si>
    <t>解决脱贫户2户,8人的排水问题，方便脱贫人口生产生活，巩固脱贫成果。</t>
  </si>
  <si>
    <t>管家村</t>
  </si>
  <si>
    <t>黄泥排组</t>
  </si>
  <si>
    <t>道路硬化长700米，宽3.5米，18cm厚</t>
  </si>
  <si>
    <t>39.20万元/处</t>
  </si>
  <si>
    <t>解决脱贫户3户,5人的出行问题，方便脱贫人口生产生活，巩固脱贫成果。</t>
  </si>
  <si>
    <t>市定</t>
  </si>
  <si>
    <t>田东村</t>
  </si>
  <si>
    <t>杨家组</t>
  </si>
  <si>
    <t>600*3.5</t>
  </si>
  <si>
    <t>道路长600米，宽3.5米</t>
  </si>
  <si>
    <t>31万元/处</t>
  </si>
  <si>
    <t>解决脱贫户32户,142人的出行问题，方便脱贫人口生产生活，巩固脱贫成果。</t>
  </si>
  <si>
    <t>马安村</t>
  </si>
  <si>
    <t>胡家组</t>
  </si>
  <si>
    <t>长575米、宽0.6米、高0.8米</t>
  </si>
  <si>
    <t>解决脱贫户20户，62人排水问题，方便脱贫户生产生活，巩固脱贫成效。</t>
  </si>
  <si>
    <t>王家村</t>
  </si>
  <si>
    <t>王家组</t>
  </si>
  <si>
    <t>晒谷场</t>
  </si>
  <si>
    <t>1200平方米</t>
  </si>
  <si>
    <t>硬化1200平方米</t>
  </si>
  <si>
    <t>18万元/处</t>
  </si>
  <si>
    <t>解决脱贫户26户，82人晒谷问题，方便脱贫户生产生活，巩固脱贫成效。</t>
  </si>
  <si>
    <t>倪家</t>
  </si>
  <si>
    <t>新建沥青道路450米，宽5米</t>
  </si>
  <si>
    <t>解决脱贫户2户,8人的出行问题，方便脱贫人口生产生活，巩固脱贫成果。</t>
  </si>
  <si>
    <t>安装50盏LED太阳能路灯</t>
  </si>
  <si>
    <t>解决脱贫人口4户12人的夜间出行照明问题，方便脱贫户生产生活</t>
  </si>
  <si>
    <t>长180米，宽3m，厚18cm</t>
  </si>
  <si>
    <t>8.64万元/处</t>
  </si>
  <si>
    <t>解决脱贫人口4户12人的出行困难，方便脱贫户生产生活</t>
  </si>
  <si>
    <t>安装60盏LED太阳能路灯</t>
  </si>
  <si>
    <t>10.2万元/处</t>
  </si>
  <si>
    <t>解决脱贫人口6户23人的夜间出行照明问题，方便脱贫户生产生活</t>
  </si>
  <si>
    <t>上张</t>
  </si>
  <si>
    <t>水塘维修</t>
  </si>
  <si>
    <t>33.4万元/处</t>
  </si>
  <si>
    <t>解决脱贫人口12户45人的生产问题，方便脱贫人口生产生活，巩固脱贫成果。</t>
  </si>
  <si>
    <t>贞畈村</t>
  </si>
  <si>
    <t>桥头</t>
  </si>
  <si>
    <t>新建排水沟</t>
  </si>
  <si>
    <t>30cm*30cm新建排水沟，2500米；</t>
  </si>
  <si>
    <t>60万元/处</t>
  </si>
  <si>
    <t>解决脱贫户98人的排水问题，方便脱贫人口生产生活，巩固脱贫成果。</t>
  </si>
  <si>
    <t>南岩街道</t>
  </si>
  <si>
    <t>显源</t>
  </si>
  <si>
    <t>道路硬化130米长，3米宽，厚18公分，内径300涵管5米，土方工程</t>
  </si>
  <si>
    <t>7.07万元/处</t>
  </si>
  <si>
    <t>解决脱贫人口户25人的出行问题，方便脱贫人口生产生活，巩固脱贫成果。</t>
  </si>
  <si>
    <t>赣家</t>
  </si>
  <si>
    <t>道路拓宽及加护坡</t>
  </si>
  <si>
    <t>道路拓宽190米长1.5米宽，厚18公分；加护坡50米长，2.5米高</t>
  </si>
  <si>
    <t>12.17万元/处</t>
  </si>
  <si>
    <t>解决脱贫人口户84人的出行问题，方便脱贫人口生产生活，巩固脱贫成果。</t>
  </si>
  <si>
    <t>贞家</t>
  </si>
  <si>
    <t>道路硬化及洗衣埠</t>
  </si>
  <si>
    <t>道路硬化，长160米，宽3米，厚18cm；道路拓宽，长30米，宽1.5米，厚18cm；石挡土墙（一），长45米，高1.5米；石挡土墙（二），长7米，高2米；涵管5米；硬化场地60平方米；洗衣埠1座</t>
  </si>
  <si>
    <t>24.66万元/处</t>
  </si>
  <si>
    <t>解决脱贫人口户61人的出行问题，方便脱贫人口生产生活，巩固脱贫成果。</t>
  </si>
  <si>
    <t>旗山村</t>
  </si>
  <si>
    <t>牌楼</t>
  </si>
  <si>
    <t>通村路道路硬化</t>
  </si>
  <si>
    <t xml:space="preserve">省级财政衔接补助资金
</t>
  </si>
  <si>
    <t>道路硬化长800米，宽4米，厚18公分；挡土墙（一），长50米，高1.5米；挡土墙（二），长50米，高2.5米；土方回填350方</t>
  </si>
  <si>
    <t>65.7万元/处</t>
  </si>
  <si>
    <t>解决脱贫人口户190人的出行问题，方便脱贫人口生产生活，巩固脱贫成果。</t>
  </si>
  <si>
    <t>漆工居委会</t>
  </si>
  <si>
    <t>岩料组</t>
  </si>
  <si>
    <t>在原路基上进行硬化，210米长，4.5米宽,厚18cm；310米长，5米宽，厚18cm</t>
  </si>
  <si>
    <t>42.09万元/处</t>
  </si>
  <si>
    <t>解决建档立卡脱贫人口21户92人的出行问题，方便脱贫人口生产生活，巩固脱贫成果。</t>
  </si>
  <si>
    <t>荷树畈村</t>
  </si>
  <si>
    <t>杨家棚</t>
  </si>
  <si>
    <t>平方米</t>
  </si>
  <si>
    <t>在原路基上进行硬化，道路长600米，宽3.5米，厚18cm</t>
  </si>
  <si>
    <t>35.42万元/处</t>
  </si>
  <si>
    <t>解决建档立卡脱贫人口7户33人的出行问题，方便脱贫人口生产生活，巩固脱贫成果。</t>
  </si>
  <si>
    <t>窖头村</t>
  </si>
  <si>
    <t>沙洲组</t>
  </si>
  <si>
    <t>在原路基上进行硬化，800米长，4米宽，厚18cm</t>
  </si>
  <si>
    <t>51.2万元/处</t>
  </si>
  <si>
    <t>解决建档立卡脱贫人口25户85人的出行问题，方便脱贫人口生产生活，巩固脱贫成果。</t>
  </si>
  <si>
    <t>朝阳村</t>
  </si>
  <si>
    <t>谢子湾组</t>
  </si>
  <si>
    <t>在原路基上进行硬化，长700米，宽2.5米，厚15cm</t>
  </si>
  <si>
    <t>25.81万元/处</t>
  </si>
  <si>
    <t>解决建档立卡脱贫人口5户19人的出行问题，方便脱贫人口生产生活，巩固脱贫成果。</t>
  </si>
  <si>
    <t>洋泥畈村</t>
  </si>
  <si>
    <t>新洪</t>
  </si>
  <si>
    <t>带杆路灯45盏，不带杆20盏</t>
  </si>
  <si>
    <t>10.05万元/处</t>
  </si>
  <si>
    <t>解决建档立卡脱贫人口21户60人的夜间照明出行问题，方便脱贫人口生产生活，巩固脱贫成果。</t>
  </si>
  <si>
    <t>叶家山组</t>
  </si>
  <si>
    <t>安装40盏路灯</t>
  </si>
  <si>
    <t>6.8万元/处</t>
  </si>
  <si>
    <t>解决脱贫户7户，30人的夜间出行照明问题，方便脱贫人口生产生活，巩固脱贫成效</t>
  </si>
  <si>
    <t>安装45盏路灯</t>
  </si>
  <si>
    <t>7.65万元/处</t>
  </si>
  <si>
    <t>解决脱贫户11户，46人的夜间出行照明问题，方便脱贫人口生产生活，巩固脱贫成效</t>
  </si>
  <si>
    <t>安装37盏路灯</t>
  </si>
  <si>
    <t>6.29万元/处</t>
  </si>
  <si>
    <t>解决脱贫户5户，23人的夜间出行照明问题，方便脱贫人口生产生活，巩固脱贫成效</t>
  </si>
  <si>
    <t>张家组</t>
  </si>
  <si>
    <t>解决脱贫户5户，25人的夜间出行照明问题，方便脱贫人口生产生活，巩固脱贫成效</t>
  </si>
  <si>
    <t>对前组</t>
  </si>
  <si>
    <t>护栏建设</t>
  </si>
  <si>
    <t>长115米，高1米（6米盖板，1.2米宽）</t>
  </si>
  <si>
    <t>2.1万元/处</t>
  </si>
  <si>
    <t>解决脱贫户2户，9人的安全出行问题，方便脱贫人口生产生活，巩固脱贫成效</t>
  </si>
  <si>
    <t>东介组</t>
  </si>
  <si>
    <t>长120米，宽3.5米，高0.18米</t>
  </si>
  <si>
    <t>7万元/处</t>
  </si>
  <si>
    <t>解决脱贫户11户，46人的安全出行问题，方便脱贫人口生产生活，巩固脱贫成效</t>
  </si>
  <si>
    <t>瑚琳村</t>
  </si>
  <si>
    <t>南团张家组</t>
  </si>
  <si>
    <t>桥+围栏</t>
  </si>
  <si>
    <t>长20米，宽2.5米</t>
  </si>
  <si>
    <t>33.1万元/处</t>
  </si>
  <si>
    <t>解决建档立卡脱贫人口5户12人的出行问题，方便脱贫人口生产生活，巩固脱贫成果。</t>
  </si>
  <si>
    <t>主干道拓宽及挡堵墙</t>
  </si>
  <si>
    <t>长170米、宽1米、厚18公分混凝土；盖板涵3平方米,新建石挡土墙30米，高0.75米</t>
  </si>
  <si>
    <t>8.2万元/处</t>
  </si>
  <si>
    <t>枣树岭</t>
  </si>
  <si>
    <t>长294米、宽2米、厚15公分混凝土；长60米，宽1.2米，厚15公分混凝土</t>
  </si>
  <si>
    <t>9.57万元/处</t>
  </si>
  <si>
    <t>解决建档立卡脱贫人口12户47人的出行问题，方便脱贫人口生产生活，巩固脱贫成果。</t>
  </si>
  <si>
    <t>广兴村</t>
  </si>
  <si>
    <t>广兴组</t>
  </si>
  <si>
    <t>长705米、宽3.5米，厚18cm</t>
  </si>
  <si>
    <t>41万元/处</t>
  </si>
  <si>
    <t>解决建档立卡脱贫人口15户58人的出行问题，方便脱贫人口生产生活，巩固脱贫成果。</t>
  </si>
  <si>
    <t>官源村</t>
  </si>
  <si>
    <t>姚家组</t>
  </si>
  <si>
    <t>道路拓宽</t>
  </si>
  <si>
    <t>1000米，加宽1米，厚18cm；碎石垫层厚10cm</t>
  </si>
  <si>
    <t>解决建档立卡脱贫人口3户13人的出行问题，方便脱贫人口生产生活，巩固脱贫成果。</t>
  </si>
  <si>
    <t>杨昌组</t>
  </si>
  <si>
    <t>井深20米，内径1.5米，水塔1座，水管1000米</t>
  </si>
  <si>
    <t>19万元/处</t>
  </si>
  <si>
    <t>解决建档立卡脱贫人口2户10人的饮水问题，方便脱贫人口生产生活，巩固脱贫成果。</t>
  </si>
  <si>
    <t>祝家组</t>
  </si>
  <si>
    <t>长190米，拓宽1.5米，厚18cm；碎石垫层厚10cm</t>
  </si>
  <si>
    <t>5.6万元/处</t>
  </si>
  <si>
    <t>2022年</t>
  </si>
  <si>
    <t>解决建档立卡脱贫人口11户44人的出行问题，方便脱贫人口生产生活，巩固脱贫成果。</t>
  </si>
  <si>
    <t>长75米、宽3.5米,厚18cm;碎石垫层厚10cm</t>
  </si>
  <si>
    <t>5.2万元/处</t>
  </si>
  <si>
    <t>解决建档立卡脱贫人口9户33人的出行问题，方便脱贫人口生产生活，巩固脱贫成果。</t>
  </si>
  <si>
    <t>长110米、拓宽1米,厚18cm</t>
  </si>
  <si>
    <t>2万元/处</t>
  </si>
  <si>
    <t>梅源组</t>
  </si>
  <si>
    <t>新建路灯50盏。</t>
  </si>
  <si>
    <t>解决建档立卡脱贫人口7户21人夜间出行照明问题，方便脱贫人口生产生活，巩固脱贫成果。</t>
  </si>
  <si>
    <t>新建路灯80盏。</t>
  </si>
  <si>
    <t>13.6万元/处</t>
  </si>
  <si>
    <t>解决建档立卡脱贫人口16户50人夜间出行照明问题，方便脱贫人口生产生活，巩固脱贫成果。</t>
  </si>
  <si>
    <t>樟树墩村</t>
  </si>
  <si>
    <t>毕家坞</t>
  </si>
  <si>
    <t>道路硬化长450米，宽4米。</t>
  </si>
  <si>
    <t>29.88万元/处</t>
  </si>
  <si>
    <t>解决建档立卡脱贫人口3户12人的出行问题，方便脱贫人口生产生活，巩固脱贫成果。</t>
  </si>
  <si>
    <t>坞垅村</t>
  </si>
  <si>
    <t>郭家墩组</t>
  </si>
  <si>
    <t>长363米，加宽2米，长120米，宽5米，长92米，加宽2.5米，厚18公分</t>
  </si>
  <si>
    <t>25.6万元/处</t>
  </si>
  <si>
    <t>解决建档立卡脱贫人口5户18人的出行问题，方便脱贫人口生产生活，巩固脱贫成果。</t>
  </si>
  <si>
    <t>显南村</t>
  </si>
  <si>
    <t>显南组</t>
  </si>
  <si>
    <t>道路硬化1015平方米，厚18公分</t>
  </si>
  <si>
    <t>16.7万元/处</t>
  </si>
  <si>
    <t>解决建档立卡脱贫人口17户49人的出行问题，方便脱贫人口生产生活，巩固脱贫成果。</t>
  </si>
  <si>
    <t>水塘加固</t>
  </si>
  <si>
    <t>片石砌筑长338米，高2米，宽1米</t>
  </si>
  <si>
    <t>44万元/处</t>
  </si>
  <si>
    <t>解决建档立卡脱贫人口106户411人的生活用水问题，方便脱贫人口生产生活，巩固脱贫成果。</t>
  </si>
  <si>
    <t>长197米，宽3米，长20米，宽2.5米，厚18公分</t>
  </si>
  <si>
    <t>10.5万元/处</t>
  </si>
  <si>
    <t>涟源组</t>
  </si>
  <si>
    <t>建设40盏太阳能路灯</t>
  </si>
  <si>
    <t>解决建档立卡脱贫人口6户22人夜间出行照明问题，方便脱贫人口生产生活，巩固脱贫成果。</t>
  </si>
  <si>
    <t>陈塘村</t>
  </si>
  <si>
    <t>饶源组-上陆组</t>
  </si>
  <si>
    <t>道路硬化2580平方米，厚18cm</t>
  </si>
  <si>
    <t>42.5万元/处</t>
  </si>
  <si>
    <t>解决建档立卡脱贫人口20户86人的出行问题，方便脱贫人口生产生活，巩固脱贫成果。</t>
  </si>
  <si>
    <t>大树村</t>
  </si>
  <si>
    <t>徐家组</t>
  </si>
  <si>
    <t>排污水沟维修</t>
  </si>
  <si>
    <t>排污水沟渠长450米，宽0.5米，高0.5米,</t>
  </si>
  <si>
    <t>29.25万/处</t>
  </si>
  <si>
    <t>解决脱贫户6户,19人的污水排放问题，方便脱贫人口生产生活，巩固脱贫攻坚成果。</t>
  </si>
  <si>
    <t>杨桥分场</t>
  </si>
  <si>
    <t>江廖肖</t>
  </si>
  <si>
    <t>道路维修拓宽</t>
  </si>
  <si>
    <t>道路维修拓宽1500米</t>
  </si>
  <si>
    <t>110万元</t>
  </si>
  <si>
    <t>解决建档立卡脱贫人口24户76人及其他村民的出行问题，方便脱贫人口生产生活，巩固脱贫成果。</t>
  </si>
  <si>
    <t>塘坪村</t>
  </si>
  <si>
    <t>畈上组</t>
  </si>
  <si>
    <t>通村道路硬化</t>
  </si>
  <si>
    <t>长1111米，宽5米，厚18cm，拆除原破损道路，土方工程</t>
  </si>
  <si>
    <t>108.14万元/处</t>
  </si>
  <si>
    <t>解决建档立卡人口12户48人的出行问题，方便脱贫人口生产生活，巩固脱贫成果。</t>
  </si>
  <si>
    <t>长源村</t>
  </si>
  <si>
    <t>毛源组</t>
  </si>
  <si>
    <t>长1250米，宽3米，厚18cm</t>
  </si>
  <si>
    <t>解决建档立卡人口5户20人的出行问题，方便脱贫人口生产生活，巩固脱贫成果。</t>
  </si>
  <si>
    <t>周家、黄家、刘家、茅源头等村组</t>
  </si>
  <si>
    <t>村庄整治</t>
  </si>
  <si>
    <t>6米高太阳能LED路灯200盏</t>
  </si>
  <si>
    <t>34万元/处</t>
  </si>
  <si>
    <t>解决建档立卡脱贫人口19户81人及该村农户的照明问题，改善生产生活条件，提高治安防控水平，巩固脱贫攻坚成果。</t>
  </si>
  <si>
    <t>蔬菜村</t>
  </si>
  <si>
    <t>花亭村</t>
  </si>
  <si>
    <t>下叶村</t>
  </si>
  <si>
    <t>栗桥村</t>
  </si>
  <si>
    <t>招宾村</t>
  </si>
  <si>
    <t>上张村</t>
  </si>
  <si>
    <t>蒋坊村</t>
  </si>
  <si>
    <t>杨桥村</t>
  </si>
  <si>
    <t>毛家村</t>
  </si>
  <si>
    <t>熊家村</t>
  </si>
  <si>
    <t>横桥组</t>
  </si>
  <si>
    <t>净水池1座（长3m*宽2.85m*高1.9m），蓄水池1座（长7.1m*宽4.5m*高2.1m），PE给水管 De90约1800m,De75约 1050m,De50约800m,De32 500m，水表约70套</t>
  </si>
  <si>
    <t>32.00万元/处</t>
  </si>
  <si>
    <t>解决脱贫户4户,14人的饮水问题，方便脱贫人口生产生活，巩固脱贫成果。</t>
  </si>
  <si>
    <t>拦水坝一座，新建蓄水池一座，净化池一座，管道3000米。</t>
  </si>
  <si>
    <t>45.00万元/处</t>
  </si>
  <si>
    <t>解决建档立卡脱贫人口3户12人的用水问题，方便脱贫人口生产生活，巩固脱贫成果。</t>
  </si>
  <si>
    <t>项家垅</t>
  </si>
  <si>
    <t>1.道路拓宽1.5米宽，850米长，厚18公分。
2.道路拓宽2米宽，长450米，厚18公分。
3.损毁率定25%，计850*3.5*0.25=743.75m2。
4.路基挡堵墙1.3千米。
5.新建桥梁一座</t>
  </si>
  <si>
    <t>124万元/处</t>
  </si>
  <si>
    <t>解决脱贫户5户,23人的出行问题，方便脱贫人口生产生活，巩固脱贫成果。</t>
  </si>
  <si>
    <t>赣财乡振指[2022]2号</t>
  </si>
  <si>
    <t>马岭村</t>
  </si>
  <si>
    <t>董洲组</t>
  </si>
  <si>
    <t>新建盖板涵</t>
  </si>
  <si>
    <t>新建盖板涵1座，长6米、宽6米</t>
  </si>
  <si>
    <t>解决脱贫户110户,361人的出行问题，方便脱贫人口生产生活，巩固脱贫成果。消除管家、翁家、马岭三个行政村物资运输和村民出行安全隐患</t>
  </si>
  <si>
    <t>毛家圳组</t>
  </si>
  <si>
    <t>公路照明项目</t>
  </si>
  <si>
    <t>解决脱贫户4户，15人的夜间出行照明问题，方便脱贫人口生产生活，巩固脱贫成效</t>
  </si>
  <si>
    <t>上州组</t>
  </si>
  <si>
    <t>长180米，宽3.5米，道路硬化</t>
  </si>
  <si>
    <t>8.8万元/处</t>
  </si>
  <si>
    <t>解决建档立卡脱贫人口57户187人的出行问题，方便脱贫人口生产生活，巩固脱贫成果。</t>
  </si>
  <si>
    <t>彭家湾</t>
  </si>
  <si>
    <t>集水坝1座，净水池1座（长3m*宽2.85m*高1.9m），蓄水池1座（长7.1m*宽4.5m*高2.1m），PE75水管100米，PE32水管700米.</t>
  </si>
  <si>
    <t>12.8万元/处</t>
  </si>
  <si>
    <t>解决脱贫户3户,17人的饮水问题，方便脱贫人口生产生活，巩固脱贫成果。</t>
  </si>
  <si>
    <t>硬化1100平方米，18cm厚（含面层压膜印花）</t>
  </si>
  <si>
    <t>18.2万元/处</t>
  </si>
  <si>
    <t>解决建档立卡脱贫人口14户63人的出行问题，方便脱贫人口生产生活，巩固脱贫成果。</t>
  </si>
  <si>
    <t>1200平方米硬化，厚18cm（含10cm碎石垫层）</t>
  </si>
  <si>
    <t>19.8万元/处</t>
  </si>
  <si>
    <t>排水沟</t>
  </si>
  <si>
    <t>新建混凝土排水沟220米，宽500mm，高500mm，管径1000mm水泥涵管17米长，管径300mm水泥涵管77米长</t>
  </si>
  <si>
    <t>9.7万元/处</t>
  </si>
  <si>
    <t>解决建档立卡脱贫人口21户92人的排水问题，方便脱贫人口生产生活，巩固脱贫成果。</t>
  </si>
  <si>
    <t>新洪组</t>
  </si>
  <si>
    <t>葡萄与杨梅种植</t>
  </si>
  <si>
    <t>应2022年雪灾原因，原葡萄基地钢棚和塑料薄膜已损毁，现用于30亩葡萄基地重新搭建钢管高架棚和更换塑料薄膜。杨梅基地60亩用于后期追加施肥除草及管护。</t>
  </si>
  <si>
    <t>葡萄和杨梅基地预计每年带动村集体收益3万元，带动脱贫户用工收益2-3万元。</t>
  </si>
  <si>
    <t>大禾谷种植及加工基地建设</t>
  </si>
  <si>
    <t>建设大禾谷种植基地及占地200余平方加工基地</t>
  </si>
  <si>
    <t>85万元/处</t>
  </si>
  <si>
    <t>带动本地脱贫户通过就业、发展生产、收益分红等30户，户均增收1700元。</t>
  </si>
  <si>
    <t>15万元/处</t>
  </si>
  <si>
    <t>建设农产品加工基地，吸纳企业入驻进行农产品加工，以租金收益、就业务工、生产等多种形式发展村集体经济带动30余户脱贫户户均总增收300元以上，持续壮大村集体经济。</t>
  </si>
  <si>
    <t>周店村</t>
  </si>
  <si>
    <t>蓝莓基地基础设施建设</t>
  </si>
  <si>
    <t>搭建避雨棚7000平方米</t>
  </si>
  <si>
    <t>10万元/处</t>
  </si>
  <si>
    <t>避雨棚覆盖蓝莓基地约7000平方米。一方面可以较好地提高果粉保持度，另一方面可以在雨季时期提高蓝莓果实品质，减少损失。</t>
  </si>
  <si>
    <t>建设农产品加工基地，吸纳企业入驻进行农产品加工，以租金收益、就业务工、生产等多种形式发展村集体经济带动40余户脱贫户户均总增收450元以上，持续壮大村集体经济。</t>
  </si>
  <si>
    <t>29.55万元/处</t>
  </si>
  <si>
    <t>附表3:</t>
  </si>
  <si>
    <t>弋阳县2022年度市级巩固脱贫攻坚成果同乡村振兴有效衔接补助资金分配明细表</t>
  </si>
  <si>
    <t>制表单位：弋阳县农业农村局、弋阳县乡村振兴局</t>
  </si>
  <si>
    <t>南岩村</t>
  </si>
  <si>
    <t>葛家石</t>
  </si>
  <si>
    <t>市级财政衔接补助资金</t>
  </si>
  <si>
    <t>6m高太阳能LED路灯,20盏</t>
  </si>
  <si>
    <t>3.4万元/处</t>
  </si>
  <si>
    <t>2022年6月至2022年12月</t>
  </si>
  <si>
    <t>解决脱贫人口3户8人的夜间出行问题，方便脱贫人口生产生活，巩固脱贫成果。</t>
  </si>
  <si>
    <t>饶财农指[2022]39号</t>
  </si>
  <si>
    <t>道路硬化210米，宽4米，厚18cm</t>
  </si>
  <si>
    <t>12.6万元/处</t>
  </si>
  <si>
    <t>解决脱贫人口3户8人的出行问题，方便脱贫人口生产生活，巩固脱贫成果。</t>
  </si>
  <si>
    <t>茅屋刘家组</t>
  </si>
  <si>
    <t>水沟</t>
  </si>
  <si>
    <t>长347米，宽0.5米，高0.5米</t>
  </si>
  <si>
    <t>10.4万元/处</t>
  </si>
  <si>
    <t>2022年6月-2022年12月</t>
  </si>
  <si>
    <t>解决建档立卡脱贫人口5户25人的排水问题，方便脱贫人口生产生活，巩固脱贫成果。</t>
  </si>
  <si>
    <t>硬化</t>
  </si>
  <si>
    <t>硬化600㎡</t>
  </si>
  <si>
    <t>9.6万元/处</t>
  </si>
  <si>
    <t>解决建档立卡脱贫人口5户25人的出行问题，方便脱贫人口生产生活，巩固脱贫成果。</t>
  </si>
  <si>
    <t>朱坑镇农产品加工基地</t>
  </si>
  <si>
    <t>巩固脱贫攻坚成果与衔接推进乡村振兴产业项目</t>
  </si>
  <si>
    <t>在2021年农产品加工基地基础上扩建，共建设农产品加工基地800平方米。</t>
  </si>
  <si>
    <t>建设农产品加工基地，吸纳企业入驻进行农产品加工，以租金收益、就业务工等多种形式以发展村集体经济带动30余户脱贫户户均总增收900元以上，持续壮大村集体经济。</t>
  </si>
  <si>
    <t>邵畈村</t>
  </si>
  <si>
    <t>邵畈组</t>
  </si>
  <si>
    <t>排水沟渠</t>
  </si>
  <si>
    <t>排水沟渠长200米，宽1米，高0.5米，15公分预制盖板</t>
  </si>
  <si>
    <t>16.54万元/处</t>
  </si>
  <si>
    <t>解决脱贫户90户,288人的排水问题，方便脱贫人口生产生活，巩固脱贫成果。</t>
  </si>
  <si>
    <t>饶财农指[2021]91号</t>
  </si>
  <si>
    <t>圭峰</t>
  </si>
  <si>
    <t>招宾</t>
  </si>
  <si>
    <t>叶家</t>
  </si>
  <si>
    <t>新建道路长220米、宽4米</t>
  </si>
  <si>
    <t>13.73万元/处</t>
  </si>
  <si>
    <t>解决脱贫人口户11人的出行问题，方便脱贫人口生产生活，巩固脱贫成果。</t>
  </si>
  <si>
    <t>桥头组</t>
  </si>
  <si>
    <t>水沟建设</t>
  </si>
  <si>
    <t>长300米，高1米、宽0.8米</t>
  </si>
  <si>
    <t>16万元/处</t>
  </si>
  <si>
    <t>解决建档立卡脱贫人口22户79人的排水问题，方便脱贫人口生产生活，巩固脱贫成果。</t>
  </si>
  <si>
    <t>约2500元/平米</t>
  </si>
  <si>
    <t>建设农产品加工基地，吸纳企业入驻进行农产品加工，以租金收益、就业务工、生产等多种形式发展村集体经济带动30余户脱贫户户均总增收550元以上，持续壮大村集体经济。</t>
  </si>
  <si>
    <t>建设农产品加工基地，吸纳企业入驻进行农产品加工，以租金收益、就业务工、生产等多种形式发展村集体经济带动15户脱贫户户均总增收1000元以上，持续壮大村集体经济。</t>
  </si>
  <si>
    <t>小店村</t>
  </si>
  <si>
    <t>老杨桥村</t>
  </si>
  <si>
    <t>硬化项目</t>
  </si>
  <si>
    <t>硬化400平方、厚度18公分</t>
  </si>
  <si>
    <t>6万元/处</t>
  </si>
  <si>
    <t>解决脱贫户3户,8人的出行问题，方便脱贫人口生产生活，巩固脱贫成果。</t>
  </si>
  <si>
    <t>饶财农指[2022]23号</t>
  </si>
  <si>
    <t>张湾分场</t>
  </si>
  <si>
    <t>肖家</t>
  </si>
  <si>
    <t>解决脱贫户6户,19人的出行问题，方便脱贫人口生产生活，巩固脱贫成果。</t>
  </si>
  <si>
    <t>庙脚村</t>
  </si>
  <si>
    <t>屋基组</t>
  </si>
  <si>
    <t>解决脱贫户2户,7人的出行问题，方便脱贫人口生产生活，巩固脱贫成果。</t>
  </si>
  <si>
    <t xml:space="preserve">是 </t>
  </si>
  <si>
    <t>虎山集镇</t>
  </si>
  <si>
    <t>解决脱贫户5户,18人的出行问题，方便脱贫人口生产生活，巩固脱贫成果。</t>
  </si>
  <si>
    <t>朱坑</t>
  </si>
  <si>
    <t>西童</t>
  </si>
  <si>
    <t>汪家垅</t>
  </si>
  <si>
    <t>荷塘</t>
  </si>
  <si>
    <t>窑山头</t>
  </si>
  <si>
    <t>长源</t>
  </si>
  <si>
    <t>茅源头</t>
  </si>
  <si>
    <t>解决脱贫户4户,17人的出行问题，方便脱贫人口生产生活，巩固脱贫成果。</t>
  </si>
  <si>
    <t>良种场</t>
  </si>
  <si>
    <t>红卫组</t>
  </si>
  <si>
    <t>解决95户,308人的出行问题，方便群众生产生活。</t>
  </si>
  <si>
    <t>港口村</t>
  </si>
  <si>
    <t>上街一组</t>
  </si>
  <si>
    <t>污水沟</t>
  </si>
  <si>
    <t>245米</t>
  </si>
  <si>
    <t>解决建档立卡脱贫人口8户,18人的排水问题，改善人居环境，方便群众生产生活，巩固脱贫成果。</t>
  </si>
  <si>
    <t>下街一组</t>
  </si>
  <si>
    <t>解决建档立卡脱贫人口3户，5人的排水问题，改善人居环境，方便群众生产生活，巩固脱贫成果。</t>
  </si>
  <si>
    <t>小店</t>
  </si>
  <si>
    <t>窑上</t>
  </si>
  <si>
    <t>解决脱贫户6户,17人的出行问题，方便脱贫人口生产生活，巩固脱贫成果。</t>
  </si>
  <si>
    <t>仙台</t>
  </si>
  <si>
    <t>王源</t>
  </si>
  <si>
    <t>硬化800平方、厚度18公分</t>
  </si>
  <si>
    <t>12万元/处</t>
  </si>
  <si>
    <t>解决脱贫户15户,36人的出行问题，方便脱贫人口生产生活，巩固脱贫成果。</t>
  </si>
  <si>
    <t>余桥</t>
  </si>
  <si>
    <t>胡家</t>
  </si>
  <si>
    <t>邵畈2组</t>
  </si>
  <si>
    <t>解决脱贫户89户,289人的出行问题，方便脱贫人口生产生活，巩固脱贫成果。</t>
  </si>
  <si>
    <t>横桥村</t>
  </si>
  <si>
    <t>墙背组</t>
  </si>
  <si>
    <t>解决脱贫户11户,30人的出行问题，方便脱贫人口生产生活，巩固脱贫成果。</t>
  </si>
  <si>
    <t>新屋村</t>
  </si>
  <si>
    <t>新屋组</t>
  </si>
  <si>
    <t>解决脱贫户4户,20人的出行问题，方便脱贫人口生产生活，巩固脱贫成果。</t>
  </si>
  <si>
    <t>周家</t>
  </si>
  <si>
    <t>解决脱贫户6户,16人的出行问题，方便脱贫人口生产生活，巩固脱贫成果。</t>
  </si>
  <si>
    <t>解决脱贫户45户,166人的出行问题，方便脱贫人口生产生活，巩固脱贫成果。</t>
  </si>
  <si>
    <t>祝家村</t>
  </si>
  <si>
    <t>解决脱贫户9户,34人的出行问题，方便脱贫人口生产生活，巩固脱贫成果。</t>
  </si>
  <si>
    <t>渔源村</t>
  </si>
  <si>
    <t>解决脱贫户18户,55人的出行问题，方便脱贫人口生产生活，巩固脱贫成果。</t>
  </si>
  <si>
    <t>桥坂村</t>
  </si>
  <si>
    <t>解决脱贫户3户,10人的出行问题，方便脱贫人口生产生活，巩固脱贫成果。</t>
  </si>
  <si>
    <t>中屋村</t>
  </si>
  <si>
    <t>双丰上坞组</t>
  </si>
  <si>
    <t>解决脱贫户4户,15人的出行问题，方便脱贫人口生产生活，巩固脱贫成果。</t>
  </si>
  <si>
    <t>油麻湾组</t>
  </si>
  <si>
    <t>解决脱贫户4户,8人的出行问题，方便脱贫人口生产生活，巩固脱贫成果。</t>
  </si>
  <si>
    <t>邹家组</t>
  </si>
  <si>
    <t>解决脱贫户4户,18人的出行问题，方便脱贫人口生产生活，巩固脱贫成果。</t>
  </si>
  <si>
    <t>谢家</t>
  </si>
  <si>
    <t>解决45户,210人的出行问题，方便群众生产生活。</t>
  </si>
  <si>
    <t>烈桥村</t>
  </si>
  <si>
    <t>洋林张家村</t>
  </si>
  <si>
    <t>解决脱贫户6户,22人的出行问题，方便脱贫人口生产生活，巩固脱贫成果。</t>
  </si>
  <si>
    <t>解决63户,267人的出行问题，方便群众生产生活。</t>
  </si>
  <si>
    <t>明塘源组</t>
  </si>
  <si>
    <t>解决脱贫户14户,71人的出行问题，方便脱贫人口生产生活，巩固脱贫成果。</t>
  </si>
  <si>
    <t>西畈组</t>
  </si>
  <si>
    <t>解决脱贫户7户,27人的出行问题，方便脱贫人口生产生活，巩固脱贫成果。</t>
  </si>
  <si>
    <t>解决脱贫户33户,133人的出行问题，方便脱贫人口生产生活，巩固脱贫成果。</t>
  </si>
  <si>
    <t>沙湾村</t>
  </si>
  <si>
    <t>外松源组</t>
  </si>
  <si>
    <t>解决脱贫户7户,20人的出行问题，方便脱贫人口生产生活，巩固脱贫成果。</t>
  </si>
  <si>
    <t>过港村</t>
  </si>
  <si>
    <t>王家山头</t>
  </si>
  <si>
    <t>解决脱贫户2户,9人的出行问题，方便脱贫人口生产生活，巩固脱贫成果。</t>
  </si>
  <si>
    <t>新村</t>
  </si>
  <si>
    <t>解决脱贫户11户,43人的出行问题，方便脱贫人口生产生活，巩固脱贫成果。</t>
  </si>
  <si>
    <t>李畈村</t>
  </si>
  <si>
    <t>解决脱贫户3户,15人的出行问题，方便脱贫人口生产生活，巩固脱贫成果。</t>
  </si>
  <si>
    <t>花亭街道</t>
  </si>
  <si>
    <t>姚家新村一队</t>
  </si>
  <si>
    <t>光辉村</t>
  </si>
  <si>
    <t>罗占</t>
  </si>
  <si>
    <t>解决脱贫户10户,33人的出行问题，方便脱贫人口生产生活，巩固脱贫成果。</t>
  </si>
  <si>
    <t>毛棚</t>
  </si>
  <si>
    <t>解决83户,264人的出行问题，方便群众生产生活。</t>
  </si>
  <si>
    <t>下塘</t>
  </si>
  <si>
    <t>解决脱贫11户,40人的出行问题，方便脱贫人口生产生活，巩固脱贫成果。</t>
  </si>
  <si>
    <t>解决脱贫户14户,62人的出行问题，方便脱贫人口生产生活，巩固脱贫成果。</t>
  </si>
  <si>
    <t>双港居委会</t>
  </si>
  <si>
    <t>解决300户,910人的出行问题，方便群众生产生活。</t>
  </si>
  <si>
    <t>陈钱村</t>
  </si>
  <si>
    <t>解决106户,460人的出行问题，方便群众生产生活。</t>
  </si>
  <si>
    <t>徐家港背组</t>
  </si>
  <si>
    <t>解决31户,124人的出行问题，方便群众生产生活。</t>
  </si>
  <si>
    <t>方家坞</t>
  </si>
  <si>
    <t>解决脱贫户8户,32人的出行问题，方便脱贫人口生产生活，巩固脱贫成果。</t>
  </si>
  <si>
    <t>杉山街村</t>
  </si>
  <si>
    <t>高家</t>
  </si>
  <si>
    <t>解决脱贫户4户,12人的出行问题，方便脱贫人口生产生活，巩固脱贫成果。</t>
  </si>
  <si>
    <t>芳墩村1组</t>
  </si>
  <si>
    <t>解决脱贫户103户,395人的出行问题，方便脱贫人口生产生活，巩固脱贫成果。</t>
  </si>
  <si>
    <t>芳墩村3组</t>
  </si>
  <si>
    <t>芳墩村5组</t>
  </si>
  <si>
    <t>显南</t>
  </si>
  <si>
    <t>解决脱贫户17户,49人的出行问题，方便脱贫人口生产生活，巩固脱贫成果。</t>
  </si>
  <si>
    <t>解决脱贫户3户,11人的出行问题，方便脱贫人口生产生活，巩固脱贫成果。</t>
  </si>
  <si>
    <t>里直源组</t>
  </si>
  <si>
    <t>解决脱贫户12户,36人的出行问题，方便脱贫人口生产生活，巩固脱贫成果。</t>
  </si>
  <si>
    <t>127个行政村</t>
  </si>
  <si>
    <t>长效管护资金</t>
  </si>
  <si>
    <t>用于村庄长效管护</t>
  </si>
  <si>
    <t>附表5:</t>
  </si>
  <si>
    <t>弋阳县2022年度县级巩固脱贫攻坚成果同乡村振兴有效衔接补助资金分配明细表</t>
  </si>
  <si>
    <t>贫困村名</t>
  </si>
  <si>
    <t>自然村名</t>
  </si>
  <si>
    <t>翁家村</t>
  </si>
  <si>
    <t>里翁组</t>
  </si>
  <si>
    <t>县级财政衔接补助资金</t>
  </si>
  <si>
    <t>安装85盏路灯</t>
  </si>
  <si>
    <t>14.45万元/处</t>
  </si>
  <si>
    <t>解决脱贫户5户,19人的夜间出行照明问题，方便脱贫人口生产生活，巩固脱贫成果。</t>
  </si>
  <si>
    <t>弋财预﹝2022﹞22号</t>
  </si>
  <si>
    <t>港渡村</t>
  </si>
  <si>
    <t>对面山许家</t>
  </si>
  <si>
    <t>长120米、2.6米宽</t>
  </si>
  <si>
    <t>4.6万元/处</t>
  </si>
  <si>
    <t>解决脱贫户1户,34人的出行问题，方便脱贫人口生产生活，巩固脱贫成果。</t>
  </si>
  <si>
    <t>新村组</t>
  </si>
  <si>
    <t>长530米、宽3米</t>
  </si>
  <si>
    <t>解决脱贫户11户42人的出行问题，方便脱贫人口生产生活，巩固脱贫成果。</t>
  </si>
  <si>
    <t>月塘</t>
  </si>
  <si>
    <t>生活水塘维修</t>
  </si>
  <si>
    <t>1、新建洗衣台；2、水塘加固长200米、高1.5米；3、水塘加固长20米、高3米</t>
  </si>
  <si>
    <t>21.65万元/处</t>
  </si>
  <si>
    <t>解决脱贫人口8户35人的生产问题，方便脱贫人口生产生活，巩固脱贫成果。</t>
  </si>
  <si>
    <t>6m高太阳能LED路灯,12盏</t>
  </si>
  <si>
    <t>2.04万元/处</t>
  </si>
  <si>
    <t>解决脱贫人口户8人的夜间出行问题，方便脱贫人口生产生活，巩固脱贫成果。</t>
  </si>
  <si>
    <t>黄家源</t>
  </si>
  <si>
    <t>枫树岭</t>
  </si>
  <si>
    <t>带杆路灯35盏，不带杆15盏</t>
  </si>
  <si>
    <t>7.75万元/处</t>
  </si>
  <si>
    <t>解决建档立卡脱贫人口5户12人的夜间照明问题，方便脱贫人口生产生活，巩固脱贫成果。</t>
  </si>
  <si>
    <t>塘坞组</t>
  </si>
  <si>
    <t>新建混凝土水沟80米，宽1200mm、深1000mm；新建混凝土水沟长240米，宽1200mm深700mm。</t>
  </si>
  <si>
    <t>24.09万元/处</t>
  </si>
  <si>
    <t>解决建档立卡脱贫人口11户33人的排水问题，方便脱贫人口生产生活，巩固脱贫成果。</t>
  </si>
  <si>
    <t>井家组</t>
  </si>
  <si>
    <t>长180米，宽3米，长70米，加宽1米，厚18公分</t>
  </si>
  <si>
    <t>解决建档立卡脱贫人口1户6人的出行问题，方便脱贫人口生产生活，巩固脱贫成果。</t>
  </si>
  <si>
    <t>东门碑组</t>
  </si>
  <si>
    <t>建设20盏无灯杆太阳能路灯</t>
  </si>
  <si>
    <t>解决建档立卡脱贫人口30户113人夜间出行照明问题，方便脱贫人口生产生活，巩固脱贫成果。</t>
  </si>
  <si>
    <t>甘家山</t>
  </si>
  <si>
    <t>长子垅</t>
  </si>
  <si>
    <t>道路拓宽240米,宽1.5米，厚18cm，10cm厚碎石垫层，土方回填</t>
  </si>
  <si>
    <t>10.34万元/处</t>
  </si>
  <si>
    <t>解决建档立卡脱贫人口1户3人的出行问题，方便脱贫人口生产生活，巩固脱贫成果。</t>
  </si>
  <si>
    <t>安装路灯10盏</t>
  </si>
  <si>
    <t>1.7万元/处</t>
  </si>
  <si>
    <t>解决建档立卡脱贫人口1户3人的夜间照明出行问题，方便脱贫人口生产生活，巩固脱贫成果。</t>
  </si>
  <si>
    <t>农林队</t>
  </si>
  <si>
    <t>安装路灯30盏</t>
  </si>
  <si>
    <t>5.1万元/处</t>
  </si>
  <si>
    <t>解决建档立卡脱贫人口2户9人的夜间照明出行问题，方便脱贫人口生产生活，巩固脱贫成果。</t>
  </si>
  <si>
    <t>山下队</t>
  </si>
  <si>
    <t>道路硬化及排水沟</t>
  </si>
  <si>
    <t>道路硬化105米，宽5米厚18cm，排水沟110米,内径300波纹管，沉井5个，路面破碎</t>
  </si>
  <si>
    <t>22.3万元/处</t>
  </si>
  <si>
    <t>建设农产品加工基地，吸纳企业入驻进行农产品加工，以租金收益、就业务工、生产等多种形式发展村集体经济带动90余户脱贫户户均总增收550元以上，持续壮大村集体经济。</t>
  </si>
  <si>
    <t>建设农产品加工基地，吸纳企业入驻进行农产品加工，以租金收益、就业务工、生产等多种形式发展村集体经济带动40户脱贫户户均总增收800元以上，持续壮大村集体经济。</t>
  </si>
  <si>
    <t>岩山村</t>
  </si>
  <si>
    <t>建设农产品加工基地，吸纳企业入驻进行农产品加工，以租金收益、就业务工、生产等多种形式发展村集体经济带动20余户脱贫户户均总增收800元以上，持续壮大村集体经济。</t>
  </si>
  <si>
    <t>建设农产品加工基地，吸纳企业入驻进行农产品加工，以租金收益、就业务工、生产等多种形式发展村集体经济带动70余户脱贫户户均总增收500元以上，持续壮大村集体经济。</t>
  </si>
  <si>
    <t>建设农产品加工基地，吸纳企业入驻进行农产品加工，以租金收益、就业务工、生产等多种形式发展村集体经济带动40余户脱贫户户均总增收1200元以上，持续壮大村集体经济。</t>
  </si>
  <si>
    <t>仙湖村</t>
  </si>
  <si>
    <t>西李村</t>
  </si>
  <si>
    <t>建设农产品加工基地，吸纳企业入驻进行农产品加工，以租金收益、就业务工、生产等多种形式发展村集体经济带动40余户脱贫户户均总增收800元以上，持续壮大村集体经济。</t>
  </si>
  <si>
    <t>建设农产品加工基地，吸纳企业入驻进行农产品加工，以租金收益、就业务工、生产等多种形式发展村集体经济带动40余户脱贫户户均总增收700元以上，持续壮大村集体经济。</t>
  </si>
  <si>
    <t>姚畈村</t>
  </si>
  <si>
    <t>建设农产品加工基地，吸纳企业入驻进行农产品加工，以租金收益、就业务工、生产等多种形式发展村集体经济带动50余户脱贫户户均总增收640元以上，持续壮大村集体经济。</t>
  </si>
  <si>
    <t>店上村</t>
  </si>
  <si>
    <t>建设农产品加工基地，吸纳企业入驻进行农产品加工，以租金收益、就业务工、生产等多种形式发展村集体经济带动20余户脱贫户户均总增收1200元以上，持续壮大村集体经济。</t>
  </si>
  <si>
    <t>建设农产品加工基地，吸纳企业入驻进行农产品加工，以租金收益、就业务工、生产等多种形式发展村集体经济带动30余户脱贫户户均总增收1300元以上，持续壮大村集体经济。</t>
  </si>
  <si>
    <t>建设农产品加工基地，吸纳企业入驻进行农产品加工，以租金收益、就业务工、生产等多种形式发展村集体经济带动20余户脱贫户户均总增收1400元以上，持续壮大村集体经济。</t>
  </si>
  <si>
    <t>建设农产品加工基地，吸纳企业入驻进行农产品加工，以租金收益、就业务工、生产等多种形式发展村集体经济带动20余户脱贫户户均总增收1600元以上，持续壮大村集体经济。</t>
  </si>
  <si>
    <t>建设农产品加工基地，吸纳企业入驻进行农产品加工，以租金收益、就业务工、生产等多种形式发展村集体经济带动50余户脱贫户户均总增收720元以上，持续壮大村集体经济。</t>
  </si>
  <si>
    <t>建设农产品加工基地，吸纳企业入驻进行农产品加工，以租金收益、就业务工、生产等多种形式发展村集体经济带动50余户脱贫户户均总增收550元以上，持续壮大村集体经济。</t>
  </si>
  <si>
    <t>建设农产品加工基地，吸纳企业入驻进行农产品加工，以租金收益、就业务工、生产等多种形式发展村集体经济带动40余户脱贫户户均总增收600元以上，持续壮大村集体经济。</t>
  </si>
  <si>
    <t>建设农产品加工基地，吸纳企业入驻进行农产品加工，以租金收益、就业务工、生产等多种形式发展村集体经济带动40余户脱贫户户均总增收400元以上，持续壮大村集体经济。</t>
  </si>
  <si>
    <t>龙山村</t>
  </si>
  <si>
    <t>建设农产品加工基地，吸纳企业入驻进行农产品加工，以租金收益、就业务工、生产等多种形式发展村集体经济带动50余户脱贫户户均总增收800元以上，持续壮大村集体经济。</t>
  </si>
  <si>
    <t>刘家村</t>
  </si>
  <si>
    <t>建设农产品加工基地，吸纳企业入驻进行农产品加工，以租金收益、就业务工、生产等多种形式发展村集体经济带动30余户脱贫户户均总增收800元以上，持续壮大村集体经济。</t>
  </si>
  <si>
    <t>上童村</t>
  </si>
  <si>
    <t>建设农产品加工基地，吸纳企业入驻进行农产品加工，以租金收益、就业务工、生产等多种形式发展村集体经济带动50余户脱贫户户均总增收1250元以上，持续壮大村集体经济。</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</si>
</sst>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00_ "/>
  </numFmts>
  <fonts count="66">
    <font>
      <sz val="11"/>
      <color indexed="8"/>
      <name val="宋体"/>
      <family val="0"/>
    </font>
    <font>
      <sz val="11"/>
      <name val="宋体"/>
      <family val="0"/>
    </font>
    <font>
      <b/>
      <sz val="12"/>
      <name val="宋体"/>
      <family val="0"/>
    </font>
    <font>
      <b/>
      <sz val="26"/>
      <name val="方正小标宋简体"/>
      <family val="4"/>
    </font>
    <font>
      <b/>
      <sz val="12"/>
      <name val="方正小标宋简体"/>
      <family val="4"/>
    </font>
    <font>
      <b/>
      <sz val="22"/>
      <name val="仿宋_GB2312"/>
      <family val="3"/>
    </font>
    <font>
      <b/>
      <sz val="11"/>
      <name val="宋体"/>
      <family val="0"/>
    </font>
    <font>
      <b/>
      <sz val="11"/>
      <color indexed="8"/>
      <name val="宋体"/>
      <family val="0"/>
    </font>
    <font>
      <b/>
      <sz val="10"/>
      <name val="宋体"/>
      <family val="0"/>
    </font>
    <font>
      <sz val="10"/>
      <name val="宋体"/>
      <family val="0"/>
    </font>
    <font>
      <sz val="10"/>
      <color indexed="8"/>
      <name val="宋体"/>
      <family val="0"/>
    </font>
    <font>
      <b/>
      <sz val="14"/>
      <name val="宋体"/>
      <family val="0"/>
    </font>
    <font>
      <sz val="26"/>
      <name val="方正小标宋简体"/>
      <family val="4"/>
    </font>
    <font>
      <b/>
      <sz val="12"/>
      <name val="仿宋_GB2312"/>
      <family val="3"/>
    </font>
    <font>
      <sz val="22"/>
      <name val="仿宋_GB2312"/>
      <family val="3"/>
    </font>
    <font>
      <sz val="14"/>
      <name val="宋体"/>
      <family val="0"/>
    </font>
    <font>
      <b/>
      <sz val="10"/>
      <color indexed="8"/>
      <name val="宋体"/>
      <family val="0"/>
    </font>
    <font>
      <sz val="12"/>
      <name val="宋体"/>
      <family val="0"/>
    </font>
    <font>
      <b/>
      <sz val="26"/>
      <name val="仿宋_GB2312"/>
      <family val="3"/>
    </font>
    <font>
      <sz val="9"/>
      <name val="宋体"/>
      <family val="0"/>
    </font>
    <font>
      <sz val="10"/>
      <name val="仿宋_GB2312"/>
      <family val="3"/>
    </font>
    <font>
      <sz val="10"/>
      <color indexed="10"/>
      <name val="宋体"/>
      <family val="0"/>
    </font>
    <font>
      <b/>
      <sz val="26"/>
      <name val="宋体"/>
      <family val="0"/>
    </font>
    <font>
      <sz val="26"/>
      <name val="仿宋_GB2312"/>
      <family val="3"/>
    </font>
    <font>
      <sz val="10.5"/>
      <color indexed="8"/>
      <name val="宋体"/>
      <family val="0"/>
    </font>
    <font>
      <sz val="12"/>
      <name val="方正小标宋简体"/>
      <family val="4"/>
    </font>
    <font>
      <b/>
      <sz val="26"/>
      <color indexed="8"/>
      <name val="方正小标宋简体"/>
      <family val="4"/>
    </font>
    <font>
      <sz val="12"/>
      <color indexed="8"/>
      <name val="方正小标宋简体"/>
      <family val="4"/>
    </font>
    <font>
      <sz val="18"/>
      <color indexed="8"/>
      <name val="宋体"/>
      <family val="0"/>
    </font>
    <font>
      <sz val="12"/>
      <color indexed="8"/>
      <name val="黑体"/>
      <family val="3"/>
    </font>
    <font>
      <sz val="16"/>
      <color indexed="8"/>
      <name val="黑体"/>
      <family val="3"/>
    </font>
    <font>
      <sz val="22"/>
      <color indexed="8"/>
      <name val="方正小标宋简体"/>
      <family val="4"/>
    </font>
    <font>
      <b/>
      <sz val="9"/>
      <color indexed="8"/>
      <name val="宋体"/>
      <family val="0"/>
    </font>
    <font>
      <sz val="16"/>
      <name val="黑体"/>
      <family val="3"/>
    </font>
    <font>
      <b/>
      <sz val="9"/>
      <name val="宋体"/>
      <family val="0"/>
    </font>
    <font>
      <sz val="9"/>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sz val="10"/>
      <name val="Helv"/>
      <family val="2"/>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0"/>
      <name val="Calibri"/>
      <family val="2"/>
    </font>
    <font>
      <sz val="10"/>
      <name val="Microsoft YaHei"/>
      <family val="2"/>
    </font>
    <font>
      <sz val="11"/>
      <color theme="1"/>
      <name val="Calibri"/>
      <family val="0"/>
    </font>
    <font>
      <b/>
      <sz val="12"/>
      <name val="Calibri"/>
      <family val="0"/>
    </font>
    <font>
      <sz val="11"/>
      <name val="Calibri"/>
      <family val="0"/>
    </font>
    <font>
      <b/>
      <sz val="11"/>
      <name val="Calibri"/>
      <family val="0"/>
    </font>
    <font>
      <b/>
      <sz val="10"/>
      <name val="Calibri"/>
      <family val="0"/>
    </font>
    <font>
      <sz val="10"/>
      <color rgb="FF000000"/>
      <name val="宋体"/>
      <family val="0"/>
    </font>
    <font>
      <sz val="10"/>
      <color rgb="FFFF0000"/>
      <name val="宋体"/>
      <family val="0"/>
    </font>
    <font>
      <sz val="10.5"/>
      <color theme="1"/>
      <name val="宋体"/>
      <family val="0"/>
    </font>
    <font>
      <sz val="10"/>
      <name val="Calibri Light"/>
      <family val="0"/>
    </font>
    <font>
      <sz val="22"/>
      <color rgb="FF000000"/>
      <name val="方正小标宋简体"/>
      <family val="4"/>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theme="0"/>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style="thin"/>
      <right style="thin"/>
      <top/>
      <bottom/>
    </border>
    <border>
      <left style="thin"/>
      <right/>
      <top style="thin"/>
      <bottom/>
    </border>
    <border>
      <left style="thin"/>
      <right/>
      <top/>
      <bottom style="thin"/>
    </border>
    <border>
      <left/>
      <right/>
      <top style="thin"/>
      <bottom/>
    </border>
    <border>
      <left/>
      <right style="thin"/>
      <top style="thin"/>
      <bottom/>
    </border>
    <border>
      <left/>
      <right/>
      <top/>
      <bottom style="thin"/>
    </border>
    <border>
      <left/>
      <right style="thin"/>
      <top/>
      <bottom style="thin"/>
    </border>
  </borders>
  <cellStyleXfs count="9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6" fillId="3" borderId="1" applyNumberFormat="0" applyAlignment="0" applyProtection="0"/>
    <xf numFmtId="0" fontId="1" fillId="0" borderId="0">
      <alignment vertical="center"/>
      <protection/>
    </xf>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56" fillId="0" borderId="0">
      <alignment vertical="center"/>
      <protection/>
    </xf>
    <xf numFmtId="0" fontId="0" fillId="2" borderId="2" applyNumberFormat="0" applyFont="0" applyAlignment="0" applyProtection="0"/>
    <xf numFmtId="0" fontId="38" fillId="7"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56" fillId="0" borderId="0">
      <alignment vertical="center"/>
      <protection/>
    </xf>
    <xf numFmtId="0" fontId="44" fillId="0" borderId="0">
      <alignment/>
      <protection/>
    </xf>
    <xf numFmtId="0" fontId="17" fillId="0" borderId="0">
      <alignment/>
      <protection/>
    </xf>
    <xf numFmtId="0" fontId="45" fillId="0" borderId="0" applyNumberFormat="0" applyFill="0" applyBorder="0" applyAlignment="0" applyProtection="0"/>
    <xf numFmtId="0" fontId="46" fillId="0" borderId="3" applyNumberFormat="0" applyFill="0" applyAlignment="0" applyProtection="0"/>
    <xf numFmtId="0" fontId="0" fillId="0" borderId="0">
      <alignment vertical="center"/>
      <protection/>
    </xf>
    <xf numFmtId="0" fontId="47" fillId="0" borderId="3" applyNumberFormat="0" applyFill="0" applyAlignment="0" applyProtection="0"/>
    <xf numFmtId="0" fontId="38" fillId="6" borderId="0" applyNumberFormat="0" applyBorder="0" applyAlignment="0" applyProtection="0"/>
    <xf numFmtId="0" fontId="41" fillId="0" borderId="4" applyNumberFormat="0" applyFill="0" applyAlignment="0" applyProtection="0"/>
    <xf numFmtId="0" fontId="38" fillId="6" borderId="0" applyNumberFormat="0" applyBorder="0" applyAlignment="0" applyProtection="0"/>
    <xf numFmtId="0" fontId="48" fillId="8" borderId="5" applyNumberFormat="0" applyAlignment="0" applyProtection="0"/>
    <xf numFmtId="0" fontId="49" fillId="8" borderId="1" applyNumberFormat="0" applyAlignment="0" applyProtection="0"/>
    <xf numFmtId="0" fontId="50" fillId="9" borderId="6" applyNumberFormat="0" applyAlignment="0" applyProtection="0"/>
    <xf numFmtId="0" fontId="1" fillId="0" borderId="0" applyBorder="0">
      <alignment vertical="center"/>
      <protection/>
    </xf>
    <xf numFmtId="0" fontId="0" fillId="2" borderId="0" applyNumberFormat="0" applyBorder="0" applyAlignment="0" applyProtection="0"/>
    <xf numFmtId="0" fontId="38" fillId="10" borderId="0" applyNumberFormat="0" applyBorder="0" applyAlignment="0" applyProtection="0"/>
    <xf numFmtId="0" fontId="51" fillId="0" borderId="7" applyNumberFormat="0" applyFill="0" applyAlignment="0" applyProtection="0"/>
    <xf numFmtId="0" fontId="7" fillId="0" borderId="8" applyNumberFormat="0" applyFill="0" applyAlignment="0" applyProtection="0"/>
    <xf numFmtId="0" fontId="52" fillId="4" borderId="0" applyNumberFormat="0" applyBorder="0" applyAlignment="0" applyProtection="0"/>
    <xf numFmtId="0" fontId="1" fillId="0" borderId="0">
      <alignment vertical="center"/>
      <protection/>
    </xf>
    <xf numFmtId="0" fontId="53" fillId="11" borderId="0" applyNumberFormat="0" applyBorder="0" applyAlignment="0" applyProtection="0"/>
    <xf numFmtId="0" fontId="0" fillId="12" borderId="0" applyNumberFormat="0" applyBorder="0" applyAlignment="0" applyProtection="0"/>
    <xf numFmtId="0" fontId="38"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38" fillId="15" borderId="0" applyNumberFormat="0" applyBorder="0" applyAlignment="0" applyProtection="0"/>
    <xf numFmtId="0" fontId="17" fillId="0" borderId="0">
      <alignment/>
      <protection/>
    </xf>
    <xf numFmtId="0" fontId="17" fillId="0" borderId="0" applyProtection="0">
      <alignment vertical="center"/>
    </xf>
    <xf numFmtId="0" fontId="19" fillId="0" borderId="0">
      <alignment/>
      <protection/>
    </xf>
    <xf numFmtId="0" fontId="38"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38" fillId="16" borderId="0" applyNumberFormat="0" applyBorder="0" applyAlignment="0" applyProtection="0"/>
    <xf numFmtId="0" fontId="0" fillId="14" borderId="0" applyNumberFormat="0" applyBorder="0" applyAlignment="0" applyProtection="0"/>
    <xf numFmtId="0" fontId="38" fillId="17" borderId="0" applyNumberFormat="0" applyBorder="0" applyAlignment="0" applyProtection="0"/>
    <xf numFmtId="0" fontId="38" fillId="7" borderId="0" applyNumberFormat="0" applyBorder="0" applyAlignment="0" applyProtection="0"/>
    <xf numFmtId="0" fontId="0" fillId="3" borderId="0" applyNumberFormat="0" applyBorder="0" applyAlignment="0" applyProtection="0"/>
    <xf numFmtId="0" fontId="38" fillId="3" borderId="0" applyNumberFormat="0" applyBorder="0" applyAlignment="0" applyProtection="0"/>
    <xf numFmtId="0" fontId="17" fillId="0" borderId="0">
      <alignment vertical="center"/>
      <protection/>
    </xf>
    <xf numFmtId="0" fontId="19" fillId="0" borderId="0">
      <alignment/>
      <protection/>
    </xf>
    <xf numFmtId="0" fontId="0" fillId="0" borderId="0">
      <alignment vertical="center"/>
      <protection/>
    </xf>
    <xf numFmtId="0" fontId="44" fillId="0" borderId="0" applyProtection="0">
      <alignment vertical="center"/>
    </xf>
    <xf numFmtId="0" fontId="0" fillId="0" borderId="0">
      <alignment vertical="center"/>
      <protection/>
    </xf>
    <xf numFmtId="0" fontId="17" fillId="0" borderId="0">
      <alignment vertical="center"/>
      <protection/>
    </xf>
    <xf numFmtId="0" fontId="17" fillId="0" borderId="0" applyProtection="0">
      <alignment vertical="center"/>
    </xf>
    <xf numFmtId="0" fontId="17" fillId="0" borderId="0" applyProtection="0">
      <alignment vertical="center"/>
    </xf>
    <xf numFmtId="0" fontId="0" fillId="0" borderId="0">
      <alignment vertical="center"/>
      <protection/>
    </xf>
    <xf numFmtId="0" fontId="19" fillId="0" borderId="0">
      <alignment vertical="center"/>
      <protection/>
    </xf>
    <xf numFmtId="0" fontId="17" fillId="0" borderId="0" applyProtection="0">
      <alignment vertical="center"/>
    </xf>
    <xf numFmtId="0" fontId="0" fillId="0" borderId="0">
      <alignment vertical="center"/>
      <protection/>
    </xf>
    <xf numFmtId="0" fontId="44" fillId="0" borderId="0">
      <alignment/>
      <protection/>
    </xf>
    <xf numFmtId="0" fontId="17" fillId="0" borderId="0">
      <alignment/>
      <protection/>
    </xf>
    <xf numFmtId="0" fontId="17" fillId="0" borderId="0">
      <alignment vertical="center"/>
      <protection/>
    </xf>
    <xf numFmtId="0" fontId="19" fillId="0" borderId="0">
      <alignment/>
      <protection/>
    </xf>
  </cellStyleXfs>
  <cellXfs count="140">
    <xf numFmtId="0" fontId="0" fillId="0" borderId="0" xfId="0" applyAlignment="1">
      <alignment vertical="center"/>
    </xf>
    <xf numFmtId="0" fontId="57" fillId="0" borderId="0" xfId="0" applyFont="1" applyFill="1" applyBorder="1" applyAlignment="1">
      <alignment horizontal="left" vertical="center"/>
    </xf>
    <xf numFmtId="0" fontId="58" fillId="0" borderId="0" xfId="0" applyFont="1" applyFill="1" applyBorder="1" applyAlignment="1">
      <alignment vertical="center"/>
    </xf>
    <xf numFmtId="0" fontId="58" fillId="0" borderId="0" xfId="0" applyFont="1" applyFill="1" applyBorder="1" applyAlignment="1">
      <alignment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left" wrapText="1"/>
    </xf>
    <xf numFmtId="0" fontId="4" fillId="0" borderId="0" xfId="0" applyFont="1" applyFill="1" applyBorder="1" applyAlignment="1">
      <alignment horizontal="left"/>
    </xf>
    <xf numFmtId="0" fontId="5" fillId="0" borderId="0" xfId="0" applyFont="1" applyFill="1" applyBorder="1" applyAlignment="1">
      <alignment horizontal="center" wrapText="1"/>
    </xf>
    <xf numFmtId="0" fontId="59" fillId="0" borderId="9" xfId="0" applyFont="1" applyFill="1" applyBorder="1" applyAlignment="1">
      <alignment horizontal="center" vertical="center"/>
    </xf>
    <xf numFmtId="176" fontId="7"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60" fillId="0" borderId="9" xfId="0" applyFont="1" applyFill="1" applyBorder="1" applyAlignment="1">
      <alignment horizontal="center" vertical="center"/>
    </xf>
    <xf numFmtId="0" fontId="8" fillId="0" borderId="11" xfId="0" applyFont="1" applyFill="1" applyBorder="1" applyAlignment="1">
      <alignment horizontal="center" vertical="center" wrapText="1"/>
    </xf>
    <xf numFmtId="0" fontId="8" fillId="0" borderId="9" xfId="0" applyFont="1" applyFill="1" applyBorder="1" applyAlignment="1">
      <alignment horizontal="center" vertical="center"/>
    </xf>
    <xf numFmtId="176" fontId="0"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58" fillId="0" borderId="9" xfId="0" applyFont="1" applyFill="1" applyBorder="1" applyAlignment="1">
      <alignment horizontal="center" vertical="center"/>
    </xf>
    <xf numFmtId="0" fontId="9" fillId="0" borderId="9" xfId="0" applyFont="1" applyFill="1" applyBorder="1" applyAlignment="1">
      <alignment horizontal="center" vertical="center" wrapText="1"/>
    </xf>
    <xf numFmtId="0" fontId="9" fillId="18" borderId="9"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0" fontId="10" fillId="0" borderId="9" xfId="0" applyFont="1" applyFill="1" applyBorder="1" applyAlignment="1">
      <alignment horizontal="center" vertical="center"/>
    </xf>
    <xf numFmtId="0" fontId="58" fillId="0" borderId="9" xfId="0" applyFont="1" applyFill="1" applyBorder="1" applyAlignment="1">
      <alignment horizontal="center" vertical="center" wrapText="1"/>
    </xf>
    <xf numFmtId="177" fontId="9" fillId="0" borderId="9" xfId="0" applyNumberFormat="1" applyFont="1" applyFill="1" applyBorder="1" applyAlignment="1">
      <alignment horizontal="center" vertical="center" wrapText="1"/>
    </xf>
    <xf numFmtId="0" fontId="11" fillId="0" borderId="0" xfId="0" applyFont="1" applyFill="1" applyBorder="1" applyAlignment="1">
      <alignment vertical="center" wrapText="1"/>
    </xf>
    <xf numFmtId="0" fontId="11" fillId="0" borderId="0" xfId="0" applyNumberFormat="1" applyFont="1" applyFill="1" applyBorder="1" applyAlignment="1">
      <alignment vertical="center" wrapText="1"/>
    </xf>
    <xf numFmtId="0" fontId="3" fillId="0" borderId="0" xfId="0"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0" fontId="11" fillId="0" borderId="0" xfId="0" applyFont="1" applyFill="1" applyBorder="1" applyAlignment="1">
      <alignment horizontal="center" wrapText="1"/>
    </xf>
    <xf numFmtId="0" fontId="11" fillId="0" borderId="0" xfId="0" applyNumberFormat="1" applyFont="1" applyFill="1" applyBorder="1" applyAlignment="1">
      <alignment horizontal="center" wrapText="1"/>
    </xf>
    <xf numFmtId="14" fontId="13" fillId="0" borderId="0" xfId="0" applyNumberFormat="1" applyFont="1" applyFill="1" applyBorder="1" applyAlignment="1">
      <alignment horizontal="center" wrapText="1"/>
    </xf>
    <xf numFmtId="0" fontId="14" fillId="0" borderId="0" xfId="0" applyFont="1" applyFill="1" applyBorder="1" applyAlignment="1">
      <alignment horizontal="center" wrapText="1"/>
    </xf>
    <xf numFmtId="0" fontId="11" fillId="0" borderId="9"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176" fontId="11" fillId="0" borderId="9" xfId="0" applyNumberFormat="1" applyFont="1" applyFill="1" applyBorder="1" applyAlignment="1">
      <alignment horizontal="center" vertical="center" wrapText="1"/>
    </xf>
    <xf numFmtId="176" fontId="15" fillId="0" borderId="9" xfId="0" applyNumberFormat="1"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1" xfId="0" applyNumberFormat="1" applyFont="1" applyFill="1" applyBorder="1" applyAlignment="1">
      <alignment horizontal="center" vertical="center" wrapText="1"/>
    </xf>
    <xf numFmtId="176" fontId="8"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54" fillId="18" borderId="9" xfId="0" applyFont="1" applyFill="1" applyBorder="1" applyAlignment="1">
      <alignment horizontal="center" vertical="center" wrapText="1"/>
    </xf>
    <xf numFmtId="176" fontId="9" fillId="0" borderId="9" xfId="0" applyNumberFormat="1" applyFont="1" applyFill="1" applyBorder="1" applyAlignment="1">
      <alignment horizontal="center" vertical="center" wrapText="1"/>
    </xf>
    <xf numFmtId="0" fontId="5" fillId="0" borderId="0" xfId="0" applyFont="1" applyFill="1" applyBorder="1" applyAlignment="1">
      <alignment horizontal="center"/>
    </xf>
    <xf numFmtId="0" fontId="4" fillId="0" borderId="0" xfId="0" applyFont="1" applyFill="1" applyBorder="1" applyAlignment="1">
      <alignment horizontal="center"/>
    </xf>
    <xf numFmtId="176" fontId="11" fillId="0" borderId="12" xfId="0" applyNumberFormat="1" applyFont="1" applyFill="1" applyBorder="1" applyAlignment="1">
      <alignment horizontal="center" vertical="center" wrapText="1"/>
    </xf>
    <xf numFmtId="0" fontId="8" fillId="0" borderId="10" xfId="0" applyFont="1" applyFill="1" applyBorder="1" applyAlignment="1">
      <alignment horizontal="center" vertical="center"/>
    </xf>
    <xf numFmtId="176" fontId="8" fillId="0" borderId="12" xfId="0" applyNumberFormat="1" applyFont="1" applyFill="1" applyBorder="1" applyAlignment="1">
      <alignment horizontal="center" vertical="center" wrapText="1"/>
    </xf>
    <xf numFmtId="0" fontId="8" fillId="0" borderId="11" xfId="0" applyFont="1" applyFill="1" applyBorder="1" applyAlignment="1">
      <alignment horizontal="center" vertical="center"/>
    </xf>
    <xf numFmtId="9" fontId="16" fillId="0" borderId="9" xfId="0" applyNumberFormat="1" applyFont="1" applyFill="1" applyBorder="1" applyAlignment="1">
      <alignment horizontal="center" vertical="center" wrapText="1"/>
    </xf>
    <xf numFmtId="0" fontId="17" fillId="0" borderId="9" xfId="0" applyFont="1" applyFill="1" applyBorder="1" applyAlignment="1">
      <alignment vertical="center"/>
    </xf>
    <xf numFmtId="9" fontId="9" fillId="0" borderId="9" xfId="0" applyNumberFormat="1" applyFont="1" applyFill="1" applyBorder="1" applyAlignment="1">
      <alignment horizontal="center" vertical="center" wrapText="1"/>
    </xf>
    <xf numFmtId="9" fontId="54" fillId="18" borderId="9" xfId="0" applyNumberFormat="1" applyFont="1" applyFill="1" applyBorder="1" applyAlignment="1">
      <alignment horizontal="center" vertical="center" wrapText="1"/>
    </xf>
    <xf numFmtId="9" fontId="58" fillId="0" borderId="9" xfId="0" applyNumberFormat="1" applyFont="1" applyFill="1" applyBorder="1" applyAlignment="1">
      <alignment horizontal="center" vertical="center" wrapText="1"/>
    </xf>
    <xf numFmtId="0" fontId="18" fillId="0" borderId="0" xfId="0" applyFont="1" applyFill="1" applyBorder="1" applyAlignment="1">
      <alignment horizontal="center" vertical="center"/>
    </xf>
    <xf numFmtId="0" fontId="18"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60" fillId="0" borderId="10" xfId="0" applyFont="1" applyFill="1" applyBorder="1" applyAlignment="1">
      <alignment horizontal="center" vertical="center"/>
    </xf>
    <xf numFmtId="176" fontId="7" fillId="0" borderId="10"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8" fillId="0" borderId="13" xfId="0" applyFont="1" applyFill="1" applyBorder="1" applyAlignment="1">
      <alignment horizontal="center" vertical="center" wrapText="1"/>
    </xf>
    <xf numFmtId="0" fontId="54" fillId="0" borderId="9" xfId="0" applyFont="1" applyFill="1" applyBorder="1" applyAlignment="1">
      <alignment horizontal="center" vertical="center"/>
    </xf>
    <xf numFmtId="0" fontId="9" fillId="0" borderId="9" xfId="0" applyFont="1" applyFill="1" applyBorder="1" applyAlignment="1">
      <alignment horizontal="center" vertical="center"/>
    </xf>
    <xf numFmtId="0" fontId="19" fillId="0" borderId="9"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61" fillId="0" borderId="9" xfId="0" applyFont="1" applyFill="1" applyBorder="1" applyAlignment="1">
      <alignment horizontal="center" vertical="center" wrapText="1"/>
    </xf>
    <xf numFmtId="0" fontId="62" fillId="0" borderId="9"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63" fillId="0" borderId="9" xfId="0" applyFont="1" applyFill="1" applyBorder="1" applyAlignment="1">
      <alignment horizontal="center" vertical="center" wrapText="1"/>
    </xf>
    <xf numFmtId="0" fontId="13" fillId="0" borderId="0" xfId="0" applyFont="1" applyFill="1" applyBorder="1" applyAlignment="1">
      <alignment horizontal="center"/>
    </xf>
    <xf numFmtId="9" fontId="9" fillId="0" borderId="12" xfId="0" applyNumberFormat="1" applyFont="1" applyFill="1" applyBorder="1" applyAlignment="1">
      <alignment horizontal="center" vertical="center" wrapText="1"/>
    </xf>
    <xf numFmtId="0" fontId="59" fillId="0" borderId="0" xfId="0" applyFont="1" applyFill="1" applyBorder="1" applyAlignment="1">
      <alignment horizontal="center" vertical="center"/>
    </xf>
    <xf numFmtId="0" fontId="58" fillId="0" borderId="0" xfId="0" applyFont="1" applyFill="1" applyBorder="1" applyAlignment="1">
      <alignment horizontal="center" vertical="center"/>
    </xf>
    <xf numFmtId="0" fontId="54" fillId="0" borderId="0" xfId="0" applyFont="1" applyFill="1" applyBorder="1" applyAlignment="1">
      <alignment horizontal="center" vertical="center"/>
    </xf>
    <xf numFmtId="0" fontId="25" fillId="0" borderId="0" xfId="0" applyFont="1" applyFill="1" applyBorder="1" applyAlignment="1">
      <alignment horizontal="left" vertical="center"/>
    </xf>
    <xf numFmtId="0" fontId="17" fillId="0" borderId="0" xfId="0" applyFont="1" applyFill="1" applyBorder="1" applyAlignment="1">
      <alignment horizontal="center" vertical="center"/>
    </xf>
    <xf numFmtId="0" fontId="17" fillId="0" borderId="0" xfId="0" applyFont="1" applyFill="1" applyBorder="1" applyAlignment="1">
      <alignment horizontal="center" vertical="center" wrapText="1"/>
    </xf>
    <xf numFmtId="0" fontId="17" fillId="0" borderId="0" xfId="0" applyFont="1" applyFill="1" applyBorder="1" applyAlignment="1">
      <alignment vertical="center"/>
    </xf>
    <xf numFmtId="0" fontId="17" fillId="0" borderId="0" xfId="0" applyFont="1" applyFill="1" applyBorder="1" applyAlignment="1">
      <alignment vertical="center" wrapText="1"/>
    </xf>
    <xf numFmtId="176" fontId="26" fillId="0" borderId="0" xfId="0" applyNumberFormat="1" applyFont="1" applyFill="1" applyBorder="1" applyAlignment="1">
      <alignment horizontal="center" vertical="center" wrapText="1"/>
    </xf>
    <xf numFmtId="176" fontId="27" fillId="0" borderId="0" xfId="0" applyNumberFormat="1" applyFont="1" applyFill="1" applyAlignment="1">
      <alignment horizontal="left" vertical="center" wrapText="1"/>
    </xf>
    <xf numFmtId="0" fontId="10" fillId="0" borderId="9" xfId="0" applyFont="1" applyFill="1" applyBorder="1" applyAlignment="1">
      <alignment horizontal="center" vertical="center" wrapText="1"/>
    </xf>
    <xf numFmtId="176" fontId="28" fillId="0" borderId="0" xfId="0" applyNumberFormat="1" applyFont="1" applyFill="1" applyBorder="1" applyAlignment="1">
      <alignment horizontal="center" vertical="center" wrapText="1"/>
    </xf>
    <xf numFmtId="176" fontId="27" fillId="0" borderId="0" xfId="0" applyNumberFormat="1" applyFont="1" applyFill="1" applyBorder="1" applyAlignment="1">
      <alignment horizontal="right" vertical="center" wrapText="1"/>
    </xf>
    <xf numFmtId="176" fontId="54" fillId="0" borderId="9" xfId="0" applyNumberFormat="1" applyFont="1" applyFill="1" applyBorder="1" applyAlignment="1">
      <alignment horizontal="center" vertical="center" wrapText="1"/>
    </xf>
    <xf numFmtId="0" fontId="54" fillId="0" borderId="9" xfId="0" applyNumberFormat="1" applyFont="1" applyFill="1" applyBorder="1" applyAlignment="1">
      <alignment horizontal="center" vertical="center" wrapText="1"/>
    </xf>
    <xf numFmtId="9" fontId="17" fillId="0" borderId="0" xfId="0" applyNumberFormat="1" applyFont="1" applyFill="1" applyBorder="1" applyAlignment="1">
      <alignment vertical="center"/>
    </xf>
    <xf numFmtId="0" fontId="0" fillId="0" borderId="0" xfId="0" applyFont="1" applyFill="1" applyBorder="1" applyAlignment="1">
      <alignment vertical="center"/>
    </xf>
    <xf numFmtId="9" fontId="26" fillId="0" borderId="0" xfId="0" applyNumberFormat="1" applyFont="1" applyFill="1" applyBorder="1" applyAlignment="1">
      <alignment horizontal="center" vertical="center" wrapText="1"/>
    </xf>
    <xf numFmtId="9" fontId="27" fillId="0" borderId="0" xfId="0" applyNumberFormat="1" applyFont="1" applyFill="1" applyBorder="1" applyAlignment="1">
      <alignment horizontal="right" vertical="center" wrapText="1"/>
    </xf>
    <xf numFmtId="9" fontId="11" fillId="0" borderId="12" xfId="0" applyNumberFormat="1" applyFont="1" applyFill="1" applyBorder="1" applyAlignment="1">
      <alignment horizontal="center" vertical="center" wrapText="1"/>
    </xf>
    <xf numFmtId="9" fontId="8" fillId="0" borderId="12" xfId="0" applyNumberFormat="1" applyFont="1" applyFill="1" applyBorder="1" applyAlignment="1">
      <alignment horizontal="center" vertical="center" wrapText="1"/>
    </xf>
    <xf numFmtId="0" fontId="64" fillId="0" borderId="9" xfId="0" applyFont="1" applyFill="1" applyBorder="1" applyAlignment="1">
      <alignment horizontal="center" vertical="center" wrapText="1"/>
    </xf>
    <xf numFmtId="0" fontId="17" fillId="0" borderId="0" xfId="0" applyFont="1" applyFill="1" applyBorder="1" applyAlignment="1">
      <alignment vertical="center"/>
    </xf>
    <xf numFmtId="0" fontId="10" fillId="0" borderId="0" xfId="0" applyFont="1" applyFill="1" applyBorder="1" applyAlignment="1">
      <alignment vertical="center"/>
    </xf>
    <xf numFmtId="0" fontId="10" fillId="0" borderId="9" xfId="0" applyFont="1" applyFill="1" applyBorder="1" applyAlignment="1">
      <alignment vertical="center"/>
    </xf>
    <xf numFmtId="0" fontId="10" fillId="0" borderId="9" xfId="0" applyFont="1" applyFill="1" applyBorder="1" applyAlignment="1">
      <alignment vertical="center" wrapText="1"/>
    </xf>
    <xf numFmtId="176" fontId="64" fillId="0" borderId="9" xfId="0" applyNumberFormat="1" applyFont="1" applyFill="1" applyBorder="1" applyAlignment="1">
      <alignment horizontal="center" vertical="center" wrapText="1"/>
    </xf>
    <xf numFmtId="0" fontId="64" fillId="0" borderId="9" xfId="0" applyNumberFormat="1" applyFont="1" applyFill="1" applyBorder="1" applyAlignment="1">
      <alignment horizontal="center" vertical="center" wrapText="1"/>
    </xf>
    <xf numFmtId="9" fontId="64" fillId="0" borderId="9" xfId="0" applyNumberFormat="1" applyFont="1" applyFill="1" applyBorder="1" applyAlignment="1">
      <alignment horizontal="center" vertical="center" wrapText="1"/>
    </xf>
    <xf numFmtId="9" fontId="54" fillId="0" borderId="9" xfId="0" applyNumberFormat="1" applyFont="1" applyFill="1" applyBorder="1" applyAlignment="1">
      <alignment horizontal="center" vertical="center" wrapText="1"/>
    </xf>
    <xf numFmtId="0" fontId="0" fillId="0" borderId="0" xfId="0" applyAlignment="1">
      <alignment vertical="center"/>
    </xf>
    <xf numFmtId="0" fontId="29" fillId="0" borderId="0" xfId="0" applyFont="1" applyFill="1" applyBorder="1" applyAlignment="1">
      <alignment vertical="center"/>
    </xf>
    <xf numFmtId="0" fontId="30" fillId="0" borderId="0" xfId="0" applyFont="1" applyFill="1" applyBorder="1" applyAlignment="1">
      <alignment vertical="center"/>
    </xf>
    <xf numFmtId="0" fontId="65" fillId="0" borderId="0" xfId="0" applyFont="1" applyFill="1" applyAlignment="1">
      <alignment horizontal="center" vertical="center" wrapText="1"/>
    </xf>
    <xf numFmtId="0" fontId="32" fillId="0" borderId="0" xfId="0" applyFont="1" applyFill="1" applyAlignment="1">
      <alignment horizontal="left" vertical="center" wrapText="1"/>
    </xf>
    <xf numFmtId="0" fontId="6" fillId="0" borderId="10" xfId="0" applyFont="1" applyFill="1" applyBorder="1" applyAlignment="1">
      <alignment horizontal="center" vertical="center" wrapText="1"/>
    </xf>
    <xf numFmtId="0" fontId="7" fillId="0" borderId="10" xfId="35" applyFont="1" applyFill="1" applyBorder="1" applyAlignment="1">
      <alignment horizontal="center" vertical="center" wrapText="1"/>
      <protection/>
    </xf>
    <xf numFmtId="0" fontId="6" fillId="0" borderId="9" xfId="36" applyFont="1" applyFill="1" applyBorder="1" applyAlignment="1">
      <alignment horizontal="center" vertical="center" wrapText="1"/>
      <protection/>
    </xf>
    <xf numFmtId="0" fontId="7" fillId="0" borderId="14"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13" xfId="35" applyFont="1" applyFill="1" applyBorder="1" applyAlignment="1">
      <alignment horizontal="center" vertical="center" wrapText="1"/>
      <protection/>
    </xf>
    <xf numFmtId="0" fontId="6" fillId="0" borderId="10" xfId="36" applyFont="1" applyFill="1" applyBorder="1" applyAlignment="1">
      <alignment horizontal="center" vertical="center" wrapText="1"/>
      <protection/>
    </xf>
    <xf numFmtId="0" fontId="7" fillId="0" borderId="15"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7" fillId="0" borderId="11" xfId="35" applyFont="1" applyFill="1" applyBorder="1" applyAlignment="1">
      <alignment horizontal="center" vertical="center" wrapText="1"/>
      <protection/>
    </xf>
    <xf numFmtId="0" fontId="6" fillId="0" borderId="11" xfId="36" applyFont="1" applyFill="1" applyBorder="1" applyAlignment="1">
      <alignment horizontal="center" vertical="center" wrapText="1"/>
      <protection/>
    </xf>
    <xf numFmtId="0" fontId="7" fillId="0" borderId="9" xfId="0" applyFont="1" applyFill="1" applyBorder="1" applyAlignment="1">
      <alignment horizontal="center" vertical="center" wrapText="1"/>
    </xf>
    <xf numFmtId="49" fontId="7" fillId="0" borderId="9" xfId="35" applyNumberFormat="1" applyFont="1" applyFill="1" applyBorder="1" applyAlignment="1">
      <alignment horizontal="center" vertical="center" wrapText="1"/>
      <protection/>
    </xf>
    <xf numFmtId="177" fontId="7" fillId="0" borderId="9" xfId="0" applyNumberFormat="1" applyFont="1" applyFill="1" applyBorder="1" applyAlignment="1">
      <alignment horizontal="right" vertical="center"/>
    </xf>
    <xf numFmtId="0" fontId="6" fillId="0" borderId="9" xfId="0" applyFont="1" applyFill="1" applyBorder="1" applyAlignment="1">
      <alignment horizontal="center" vertical="center"/>
    </xf>
    <xf numFmtId="177" fontId="0" fillId="0" borderId="9" xfId="0" applyNumberFormat="1" applyFont="1" applyFill="1" applyBorder="1" applyAlignment="1">
      <alignment horizontal="right" vertical="center" wrapText="1"/>
    </xf>
    <xf numFmtId="0" fontId="30" fillId="0" borderId="0" xfId="0" applyFont="1" applyFill="1" applyAlignment="1">
      <alignment vertical="center"/>
    </xf>
    <xf numFmtId="0" fontId="33" fillId="0" borderId="0" xfId="0" applyFont="1" applyFill="1" applyBorder="1" applyAlignment="1">
      <alignment vertical="center"/>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177" fontId="1" fillId="0" borderId="9" xfId="0" applyNumberFormat="1" applyFont="1" applyFill="1" applyBorder="1" applyAlignment="1">
      <alignment horizontal="right" vertical="center"/>
    </xf>
    <xf numFmtId="0" fontId="0" fillId="0" borderId="9" xfId="0" applyBorder="1" applyAlignment="1">
      <alignment vertical="center"/>
    </xf>
    <xf numFmtId="177" fontId="0" fillId="0" borderId="9" xfId="0" applyNumberFormat="1" applyFont="1" applyFill="1" applyBorder="1" applyAlignment="1">
      <alignment horizontal="right" vertical="center"/>
    </xf>
    <xf numFmtId="0" fontId="34" fillId="0" borderId="0" xfId="0" applyFont="1" applyFill="1" applyBorder="1" applyAlignment="1">
      <alignment horizontal="right" vertical="center"/>
    </xf>
    <xf numFmtId="0" fontId="35" fillId="0" borderId="0" xfId="0" applyFont="1" applyFill="1" applyBorder="1" applyAlignment="1">
      <alignment vertical="center"/>
    </xf>
    <xf numFmtId="0" fontId="35" fillId="0" borderId="0" xfId="0" applyFont="1" applyFill="1" applyAlignment="1">
      <alignment vertical="center"/>
    </xf>
  </cellXfs>
  <cellStyles count="77">
    <cellStyle name="Normal" xfId="0"/>
    <cellStyle name="Currency [0]" xfId="15"/>
    <cellStyle name="20% - 强调文字颜色 3" xfId="16"/>
    <cellStyle name="输入" xfId="17"/>
    <cellStyle name="常规 44"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标题" xfId="33"/>
    <cellStyle name="常规 5 2" xfId="34"/>
    <cellStyle name="_ET_STYLE_NoName_00_" xfId="35"/>
    <cellStyle name="常规_08年公用经费测算 2" xfId="36"/>
    <cellStyle name="解释性文本" xfId="37"/>
    <cellStyle name="标题 1" xfId="38"/>
    <cellStyle name="常规 4 10" xfId="39"/>
    <cellStyle name="标题 2" xfId="40"/>
    <cellStyle name="60% - 强调文字颜色 1" xfId="41"/>
    <cellStyle name="标题 3" xfId="42"/>
    <cellStyle name="60% - 强调文字颜色 4" xfId="43"/>
    <cellStyle name="输出" xfId="44"/>
    <cellStyle name="计算" xfId="45"/>
    <cellStyle name="检查单元格" xfId="46"/>
    <cellStyle name="常规 47" xfId="47"/>
    <cellStyle name="20% - 强调文字颜色 6" xfId="48"/>
    <cellStyle name="强调文字颜色 2" xfId="49"/>
    <cellStyle name="链接单元格" xfId="50"/>
    <cellStyle name="汇总" xfId="51"/>
    <cellStyle name="好" xfId="52"/>
    <cellStyle name="常规 16" xfId="53"/>
    <cellStyle name="适中" xfId="54"/>
    <cellStyle name="20% - 强调文字颜色 5" xfId="55"/>
    <cellStyle name="强调文字颜色 1" xfId="56"/>
    <cellStyle name="20% - 强调文字颜色 1" xfId="57"/>
    <cellStyle name="40% - 强调文字颜色 1" xfId="58"/>
    <cellStyle name="常规 43" xfId="59"/>
    <cellStyle name="20% - 强调文字颜色 2" xfId="60"/>
    <cellStyle name="40% - 强调文字颜色 2" xfId="61"/>
    <cellStyle name="强调文字颜色 3" xfId="62"/>
    <cellStyle name="常规_08年公用经费测算 2_附件1" xfId="63"/>
    <cellStyle name="常规_08年公用经费测算" xfId="64"/>
    <cellStyle name="常规 3 2" xfId="65"/>
    <cellStyle name="强调文字颜色 4" xfId="66"/>
    <cellStyle name="20% - 强调文字颜色 4" xfId="67"/>
    <cellStyle name="40% - 强调文字颜色 4" xfId="68"/>
    <cellStyle name="强调文字颜色 5" xfId="69"/>
    <cellStyle name="40% - 强调文字颜色 5" xfId="70"/>
    <cellStyle name="60% - 强调文字颜色 5" xfId="71"/>
    <cellStyle name="强调文字颜色 6" xfId="72"/>
    <cellStyle name="40% - 强调文字颜色 6" xfId="73"/>
    <cellStyle name="60% - 强调文字颜色 6" xfId="74"/>
    <cellStyle name="常规 4" xfId="75"/>
    <cellStyle name="常规 3_附件1" xfId="76"/>
    <cellStyle name="常规_附件1" xfId="77"/>
    <cellStyle name="常规_Sheet1" xfId="78"/>
    <cellStyle name="常规 2" xfId="79"/>
    <cellStyle name="常规_省合计_正式附表" xfId="80"/>
    <cellStyle name="常规_公用经费（500、700）（8、2，9、1）" xfId="81"/>
    <cellStyle name="常规 2 2 2_附件1" xfId="82"/>
    <cellStyle name="常规_附件1_1" xfId="83"/>
    <cellStyle name="常规_Sheet2" xfId="84"/>
    <cellStyle name="常规 2 2 2" xfId="85"/>
    <cellStyle name="常规 2 2" xfId="86"/>
    <cellStyle name="_ET_STYLE_NoName_00__附件1" xfId="87"/>
    <cellStyle name="常规_数据表" xfId="88"/>
    <cellStyle name="常规 10_20140903：2013年全国中等职业教育相关统计、绩效指标情况表" xfId="89"/>
    <cellStyle name="常规 3" xfId="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externalLink" Target="externalLinks/externalLink9.xml" /><Relationship Id="rId17" Type="http://schemas.openxmlformats.org/officeDocument/2006/relationships/externalLink" Target="externalLinks/externalLink10.xml" /><Relationship Id="rId18" Type="http://schemas.openxmlformats.org/officeDocument/2006/relationships/externalLink" Target="externalLinks/externalLink11.xml" /><Relationship Id="rId19" Type="http://schemas.openxmlformats.org/officeDocument/2006/relationships/externalLink" Target="externalLinks/externalLink12.xml" /><Relationship Id="rId20" Type="http://schemas.openxmlformats.org/officeDocument/2006/relationships/externalLink" Target="externalLinks/externalLink13.xml" /><Relationship Id="rId21" Type="http://schemas.openxmlformats.org/officeDocument/2006/relationships/externalLink" Target="externalLinks/externalLink14.xml" /><Relationship Id="rId22" Type="http://schemas.openxmlformats.org/officeDocument/2006/relationships/externalLink" Target="externalLinks/externalLink15.xml" /><Relationship Id="rId23" Type="http://schemas.openxmlformats.org/officeDocument/2006/relationships/externalLink" Target="externalLinks/externalLink16.xml" /><Relationship Id="rId24" Type="http://schemas.openxmlformats.org/officeDocument/2006/relationships/externalLink" Target="externalLinks/externalLink17.xml" /><Relationship Id="rId25" Type="http://schemas.openxmlformats.org/officeDocument/2006/relationships/externalLink" Target="externalLinks/externalLink18.xml" /><Relationship Id="rId26" Type="http://schemas.openxmlformats.org/officeDocument/2006/relationships/externalLink" Target="externalLinks/externalLink19.xml" /><Relationship Id="rId27" Type="http://schemas.openxmlformats.org/officeDocument/2006/relationships/externalLink" Target="externalLinks/externalLink20.xml" /><Relationship Id="rId28" Type="http://schemas.openxmlformats.org/officeDocument/2006/relationships/externalLink" Target="externalLinks/externalLink21.xml" /><Relationship Id="rId29" Type="http://schemas.openxmlformats.org/officeDocument/2006/relationships/externalLink" Target="externalLinks/externalLink22.xml" /><Relationship Id="rId30" Type="http://schemas.openxmlformats.org/officeDocument/2006/relationships/externalLink" Target="externalLinks/externalLink23.xml" /><Relationship Id="rId31" Type="http://schemas.openxmlformats.org/officeDocument/2006/relationships/externalLink" Target="externalLinks/externalLink24.xml" /><Relationship Id="rId32" Type="http://schemas.openxmlformats.org/officeDocument/2006/relationships/externalLink" Target="externalLinks/externalLink25.xml" /><Relationship Id="rId33" Type="http://schemas.openxmlformats.org/officeDocument/2006/relationships/externalLink" Target="externalLinks/externalLink26.xml" /><Relationship Id="rId34" Type="http://schemas.openxmlformats.org/officeDocument/2006/relationships/externalLink" Target="externalLinks/externalLink27.xml" /><Relationship Id="rId35" Type="http://schemas.openxmlformats.org/officeDocument/2006/relationships/externalLink" Target="externalLinks/externalLink28.xml" /><Relationship Id="rId36" Type="http://schemas.openxmlformats.org/officeDocument/2006/relationships/externalLink" Target="externalLinks/externalLink29.xml" /><Relationship Id="rId37" Type="http://schemas.openxmlformats.org/officeDocument/2006/relationships/externalLink" Target="externalLinks/externalLink30.xml" /><Relationship Id="rId38" Type="http://schemas.openxmlformats.org/officeDocument/2006/relationships/externalLink" Target="externalLinks/externalLink31.xml" /><Relationship Id="rId39" Type="http://schemas.openxmlformats.org/officeDocument/2006/relationships/externalLink" Target="externalLinks/externalLink32.xml" /><Relationship Id="rId40" Type="http://schemas.openxmlformats.org/officeDocument/2006/relationships/externalLink" Target="externalLinks/externalLink33.xml" /><Relationship Id="rId41" Type="http://schemas.openxmlformats.org/officeDocument/2006/relationships/externalLink" Target="externalLinks/externalLink34.xml" /><Relationship Id="rId42" Type="http://schemas.openxmlformats.org/officeDocument/2006/relationships/externalLink" Target="externalLinks/externalLink35.xml" /><Relationship Id="rId43" Type="http://schemas.openxmlformats.org/officeDocument/2006/relationships/externalLink" Target="externalLinks/externalLink36.xml" /><Relationship Id="rId44" Type="http://schemas.openxmlformats.org/officeDocument/2006/relationships/externalLink" Target="externalLinks/externalLink37.xml" /><Relationship Id="rId4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TS01\jhc\unzipped\Eastern%20Airline%20FE\Spares\FILES\SMCTS2\SMCTSSP2.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Mao-inner\Scan\2020&#24180;&#25945;&#32946;&#22788;&#21457;&#25991;&#25195;&#25551;&#20214;\&#36195;&#36130;&#25945;&#25351;&#21457;&#25991;\&#36195;&#36130;&#25945;&#25351;&#12308;2020&#12309;30&#21495;_&#27743;&#35199;&#30465;&#36130;&#25919;&#21381;&#20851;&#20110;&#19979;&#36798;2020&#24180;&#22478;&#20065;&#20041;&#21153;&#25945;&#32946;&#34917;&#21161;&#32463;&#36153;&#30340;&#36890;&#30693;\&#23450;&#31295;\2020&#24180;&#22478;&#20065;&#20041;&#21153;&#25945;&#32946;&#34917;&#21161;&#32463;&#36153;&#28165;&#31639;\2020&#24180;&#31532;&#22235;&#27425;&#21381;&#38271;&#21150;&#20844;&#20250;\&#29305;&#23703;&#25945;&#24072;&#35745;&#21010;\RecoveredExternalLink1"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NTS01\jhc\unzipped\Eastern%20Airline%20FE\GP\tamer\DOS\TEMP\GPTLBX90.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Jsglc-hw\&#25945;&#24072;&#31649;&#29702;&#22788;&#20849;&#20139;&#25991;&#26723;\&#25945;&#24072;&#29305;&#23703;&#35745;&#21010;\2014&#24180;\2014&#24180;&#29305;&#23703;&#25945;&#24072;&#25307;&#32856;&#21450;&#22312;&#23703;&#32479;&#35745;&#65288;&#21547;&#36890;&#30693;&#65289;\&#29305;&#23703;&#25945;&#24072;&#12304;&#24072;&#33539;&#21496;&#12305;&#26448;&#26009;\&#29305;&#23703;&#25945;&#24072;&#22312;&#32844;&#25915;&#35835;&#25945;&#32946;&#30805;&#22763;\2009&#24180;&#35745;&#21010;\&#26368;&#32456;&#19979;&#36798;&#20998;&#34892;\DOCUME~1\ccb\LOCALS~1\Temp\C.Lotus.Notes.Data\&#22235;&#24029;&#24314;&#34892;&#24037;&#31243;&#21253;&#19968;&#25253;&#20215;&#34920;V11-option1-deal-&#25552;&#20132;&#29256;&#26412;.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004&#24180;&#20113;&#21335;&#30465;&#20998;&#21439;&#26412;&#32423;&#26631;&#20934;&#25910;&#20837;&#21512;&#35745;.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Mao-inner\Scan\2020&#24180;&#25945;&#32946;&#22788;&#21457;&#25991;&#25195;&#25551;&#20214;\&#36195;&#36130;&#25945;&#25351;&#21457;&#25991;\&#36195;&#36130;&#25945;&#25351;&#12308;2020&#12309;30&#21495;_&#27743;&#35199;&#30465;&#36130;&#25919;&#21381;&#20851;&#20110;&#19979;&#36798;2020&#24180;&#22478;&#20065;&#20041;&#21153;&#25945;&#32946;&#34917;&#21161;&#32463;&#36153;&#30340;&#36890;&#30693;\&#23450;&#31295;\2020&#24180;&#22478;&#20065;&#20041;&#21153;&#25945;&#32946;&#34917;&#21161;&#32463;&#36153;&#28165;&#31639;\2020&#24180;&#31532;&#22235;&#27425;&#21381;&#38271;&#21150;&#20844;&#20250;\&#29305;&#23703;&#25945;&#24072;&#35745;&#21010;\RecoveredExternalLink2"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36130;&#25919;&#20840;&#20379;&#20859;&#20154;&#21592;&#22686;&#24133;.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6449;&#32423;&#26631;&#20934;&#25903;&#20986;.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Jsglc-hw\&#25945;&#24072;&#31649;&#29702;&#22788;&#20849;&#20139;&#25991;&#26723;\&#25945;&#24072;&#29305;&#23703;&#35745;&#21010;\2014&#24180;\2014&#24180;&#29305;&#23703;&#25945;&#24072;&#25307;&#32856;&#21450;&#22312;&#23703;&#32479;&#35745;&#65288;&#21547;&#36890;&#30693;&#65289;\&#29305;&#23703;&#25945;&#24072;&#12304;&#24072;&#33539;&#21496;&#12305;&#26448;&#26009;\&#29305;&#23703;&#25945;&#24072;&#22312;&#32844;&#25915;&#35835;&#25945;&#32946;&#30805;&#22763;\QQ\Users\512914095\FileRecv\&#27575;&#38177;&#29790;\&#21271;&#20140;&#24503;&#21150;\2007&#24180;&#27979;&#31639;&#26041;&#26696;\&#19968;&#22870;\Documents%20and%20Settings\caiqiang\My%20Documents\&#21439;&#20065;&#36130;&#25919;&#22256;&#38590;&#27979;&#31639;&#26041;&#26696;\&#26041;&#26696;&#19977;&#31295;\&#26041;&#26696;&#20108;&#31295;\&#35774;&#22791;\&#21407;&#22987;\814\13%20&#38081;&#36335;&#37197;&#20214;.x"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http:\70.0.165.100\DOCUME~1\zq\LOCALS~1\Temp\04&#20307;&#21046;&#31185;\03&#24180;&#32456;&#32467;&#31639;&#21450;&#25968;&#25454;&#20998;&#26512;\2006&#24180;\&#20915;&#31639;&#21450;&#25968;&#25454;&#20998;&#26512;\&#20915;&#31639;&#20998;&#26512;&#36164;&#26009;&#32467;&#26524;\&#21439;&#32423;&#36130;&#25919;&#25253;&#34920;&#38468;&#34920;\01&#26118;&#26126;\01&#26118;&#26126;.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GDP&#21450;&#20998;&#20135;&#19994;&#25968;&#2545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TS01\jhc\unzipped\Eastern%20Airline%20FE\GP\GP_Ph1\SBB-OIs\Hel-OIs.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998;&#22320;&#21439;&#36130;&#25919;&#19968;&#33324;&#39044;&#31639;&#25910;&#20837;.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2320;&#21439;&#24037;&#21830;&#31246;&#25910;&#20915;&#31639;&#25968;.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34892;&#25919;&#21644;&#20844;&#26816;&#27861;&#21496;&#37096;&#38376;&#32534;&#21046;&#25968;.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844;&#29992;&#26631;&#20934;&#25903;&#20986;.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http:\70.0.165.100\DOCUME~1\zq\LOCALS~1\Temp\&#25919;&#27861;&#21475;&#24120;&#29992;&#32479;&#35745;&#36164;&#26009;\&#19977;&#23395;&#24230;&#27719;&#24635;\&#39044;&#31639;\2006&#39044;&#31639;&#25253;&#34920;.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892;&#19994;&#20154;&#21475;.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20892;&#19994;&#29992;&#22320;&#38754;&#31215;.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DBSERVER\&#39044;&#31639;&#21496;\&#20849;&#20139;&#25968;&#25454;\&#21382;&#24180;&#20915;&#31639;\1996&#24180;\1996&#24180;&#20915;&#31639;&#27719;&#24635;\2021&#28246;&#21271;&#30465;.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154;&#21592;&#26631;&#20934;&#25903;&#20986;.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107;&#19994;&#21457;&#23637;&#25903;&#20986;&#65288;&#32463;&#24046;&#24322;&#35843;&#25972;&#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TS01\jhc\unzipped\Eastern%20Airline%20FE\GP\tamer\WINDOWS\GP_AT.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A:\WINDOWS.000\Desktop\&#25105;&#30340;&#20844;&#25991;&#21253;\&#36213;&#21746;&#36132;&#25991;&#20214;&#22841;\&#25253;&#34920;.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65;&#38215;&#21644;&#34892;&#25919;&#26449;&#20010;&#25968;.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http:\70.0.165.100\DOCUME~1\zq\LOCALS~1\Temp\&#36130;&#25919;&#20379;&#20859;&#20154;&#21592;&#20449;&#24687;&#34920;\&#25945;&#32946;\&#27896;&#27700;&#22235;&#20013;.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2&#24180;&#20113;&#21335;&#30465;&#20998;&#21439;&#19968;&#33324;&#39044;&#31639;&#25910;&#20837;.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Budgetserver\&#39044;&#31639;&#21496;\BY\YS3\97&#20915;&#31639;&#21306;&#21439;&#26368;&#21518;&#27719;&#24635;.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013;&#23567;&#23398;&#29983;&#20154;&#25968;.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4635;&#20154;&#21475;.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Mao-inner\Scan\2020&#24180;&#25945;&#32946;&#22788;&#21457;&#25991;&#25195;&#25551;&#20214;\&#36195;&#36130;&#25945;&#25351;&#21457;&#25991;\&#36195;&#36130;&#25945;&#25351;&#12308;2020&#12309;30&#21495;_&#27743;&#35199;&#30465;&#36130;&#25919;&#21381;&#20851;&#20110;&#19979;&#36798;2020&#24180;&#22478;&#20065;&#20041;&#21153;&#25945;&#32946;&#34917;&#21161;&#32463;&#36153;&#30340;&#36890;&#30693;\&#23450;&#31295;\2020&#24180;&#22478;&#20065;&#20041;&#21153;&#25945;&#32946;&#34917;&#21161;&#32463;&#36153;&#28165;&#31639;\2020&#24180;&#31532;&#22235;&#27425;&#21381;&#38271;&#21150;&#20844;&#20250;\&#29305;&#23703;&#25945;&#24072;&#35745;&#21010;\&#38468;&#20214;2020&#24180;&#29305;&#23703;&#25945;&#24072;&#35745;&#21010;&#20013;&#22830;&#34917;&#21161;&#36164;&#37329;&#20998;&#37197;&#34920;&#65288;66810&#19975;&#20803;&#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Jsglc-hw\&#25945;&#24072;&#31649;&#29702;&#22788;&#20849;&#20139;&#25991;&#26723;\&#25945;&#24072;&#29305;&#23703;&#35745;&#21010;\2014&#24180;\2014&#24180;&#29305;&#23703;&#25945;&#24072;&#25307;&#32856;&#21450;&#22312;&#23703;&#32479;&#35745;&#65288;&#21547;&#36890;&#30693;&#65289;\&#29305;&#23703;&#25945;&#24072;&#12304;&#24072;&#33539;&#21496;&#12305;&#26448;&#26009;\&#29305;&#23703;&#25945;&#24072;&#22312;&#32844;&#25915;&#35835;&#25945;&#32946;&#30805;&#22763;\2010&#35745;&#21010;&#27979;&#31639;\2007.10&#23450;&#31295;\20071119&#32508;&#21512;&#32463;&#33829;&#35745;&#21010;&#34920;&#65288;&#31185;&#25216;&#20048;&#6528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NTS01\jhc\CHR\ARBEJDE\Q4DK.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SHANGHAI_LF\&#39044;&#31639;&#22788;\BY\YS3\97&#20915;&#31639;&#21306;&#21439;&#26368;&#21518;&#27719;&#24635;.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NTS01\jhc\unzipped\Eastern%20Airline%20FE\Backup%20of%20Backup%20of%20LINDA%20LISTONE.xlk"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A:\WINDOWS\TEMP\GOLDPYR4\ARENTO\TOOLBOX.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NTS01\jhc\unzipped\Eastern%20Airline%20FE\fnl-gp2\ToolboxGP\Kor\OSP_Becht_Fi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qpmad2"/>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OWER ASSUMPTIONS"/>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Toolbox"/>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汇总报价"/>
      <sheetName val="网点报价"/>
      <sheetName val="数量明细"/>
      <sheetName val="统计"/>
      <sheetName val="列表"/>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efine"/>
      <sheetName val="本年收入合计"/>
      <sheetName val="01.增值税"/>
      <sheetName val="03.营业税"/>
      <sheetName val="04.企业所得税"/>
      <sheetName val="07.个人所得税"/>
      <sheetName val="08.资源税"/>
      <sheetName val="09.投调税"/>
      <sheetName val="10.城建税"/>
      <sheetName val="11.房产税"/>
      <sheetName val="12.印花税"/>
      <sheetName val="13.城镇土地使用税"/>
      <sheetName val="14.土地增值税"/>
      <sheetName val="15.车船使用和牌照税"/>
      <sheetName val="25.屠宰税"/>
      <sheetName val="30.农业税"/>
      <sheetName val="31.烟叶农特税"/>
      <sheetName val="33.耕地占用税"/>
      <sheetName val="34.契税"/>
      <sheetName val="40.经营收益"/>
      <sheetName val="41.亏损补贴"/>
      <sheetName val="42.行政性收费"/>
      <sheetName val="43.罚没收入"/>
      <sheetName val="70.专项收入"/>
      <sheetName val="71.其他收入"/>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月报"/>
      <sheetName val="1月报"/>
      <sheetName val="2月报"/>
      <sheetName val="3月报"/>
      <sheetName val="4月报"/>
      <sheetName val="5月报"/>
      <sheetName val="6月报"/>
      <sheetName val="7月报"/>
      <sheetName val="8月报"/>
      <sheetName val="9月报"/>
      <sheetName val="10月报"/>
      <sheetName val="11月报"/>
      <sheetName val="12月报"/>
      <sheetName val="汇总"/>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Define"/>
      <sheetName val="财政供养人员增幅"/>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Define"/>
      <sheetName val="村级支出"/>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XL4Poppy"/>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封面"/>
      <sheetName val="目录"/>
      <sheetName val="A01"/>
      <sheetName val="A02"/>
      <sheetName val="A03"/>
      <sheetName val="A04"/>
      <sheetName val="A05"/>
      <sheetName val="A06"/>
      <sheetName val="A07"/>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GDP"/>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W-TEO"/>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一般预算收入"/>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工商税收"/>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Define"/>
      <sheetName val="行政编制"/>
      <sheetName val="公检法司编制"/>
      <sheetName val="行政和公检法司人数"/>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Define"/>
      <sheetName val="合计"/>
      <sheetName val="行政"/>
      <sheetName val="公检法司"/>
      <sheetName val="教育"/>
      <sheetName val="其他事业"/>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单位信息1"/>
      <sheetName val="单位信息2"/>
      <sheetName val="非税征收"/>
      <sheetName val="政府采购"/>
      <sheetName val="基本支出预算"/>
      <sheetName val="项目预算"/>
      <sheetName val="成本性预算"/>
      <sheetName val="收支预算总表"/>
      <sheetName val="编码"/>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农业人口"/>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农业用地"/>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Define"/>
      <sheetName val="C01-1"/>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Define"/>
      <sheetName val="人员支出"/>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Define"/>
      <sheetName val="事业发展"/>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nanc. Overview"/>
      <sheetName val="Toolbox"/>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四月份月报"/>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行政区划"/>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单位信息录入表"/>
      <sheetName val="人员信息录入表"/>
      <sheetName val="基础编码"/>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2002年一般预算收入"/>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P1012001"/>
    </sheetNames>
  </externalBook>
</externalLink>
</file>

<file path=xl/externalLinks/externalLink35.xml><?xml version="1.0" encoding="utf-8"?>
<externalLink xmlns="http://schemas.openxmlformats.org/spreadsheetml/2006/main">
  <externalBook xmlns:r="http://schemas.openxmlformats.org/officeDocument/2006/relationships" r:id="rId1">
    <sheetNames>
      <sheetName val="Define"/>
      <sheetName val="中小学生"/>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总人口"/>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2020特岗资金分配方案"/>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目录"/>
      <sheetName val="折旧"/>
      <sheetName val="资本支出"/>
      <sheetName val="网点建设"/>
      <sheetName val="基础设施建设及综合办公用房改造"/>
      <sheetName val="信息技术资本性支出"/>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in"/>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P1012001"/>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Open"/>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Toolbox"/>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G.1R-Shou COP G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57"/>
    <pageSetUpPr fitToPage="1"/>
  </sheetPr>
  <dimension ref="A1:W28"/>
  <sheetViews>
    <sheetView zoomScale="145" zoomScaleNormal="145" zoomScaleSheetLayoutView="100" workbookViewId="0" topLeftCell="G1">
      <pane ySplit="6" topLeftCell="A24" activePane="bottomLeft" state="frozen"/>
      <selection pane="bottomLeft" activeCell="G24" sqref="G24"/>
    </sheetView>
  </sheetViews>
  <sheetFormatPr defaultColWidth="9.00390625" defaultRowHeight="13.5"/>
  <cols>
    <col min="1" max="1" width="5.50390625" style="0" customWidth="1"/>
    <col min="2" max="2" width="16.50390625" style="0" customWidth="1"/>
    <col min="3" max="11" width="10.625" style="0" customWidth="1"/>
    <col min="12" max="12" width="10.625" style="107" customWidth="1"/>
    <col min="13" max="16" width="10.625" style="0" customWidth="1"/>
    <col min="17" max="17" width="10.625" style="107" customWidth="1"/>
    <col min="18" max="20" width="10.625" style="0" customWidth="1"/>
    <col min="21" max="21" width="10.625" style="107" customWidth="1"/>
    <col min="22" max="22" width="10.625" style="0" customWidth="1"/>
    <col min="23" max="23" width="10.625" style="107" customWidth="1"/>
  </cols>
  <sheetData>
    <row r="1" spans="1:23" ht="20.25">
      <c r="A1" s="108" t="s">
        <v>0</v>
      </c>
      <c r="B1" s="109"/>
      <c r="C1" s="109"/>
      <c r="D1" s="109"/>
      <c r="E1" s="109"/>
      <c r="F1" s="109"/>
      <c r="G1" s="109"/>
      <c r="H1" s="109"/>
      <c r="I1" s="128"/>
      <c r="J1" s="128"/>
      <c r="K1" s="128"/>
      <c r="L1" s="129"/>
      <c r="M1" s="109"/>
      <c r="N1" s="128"/>
      <c r="O1" s="128"/>
      <c r="P1" s="128"/>
      <c r="Q1" s="129"/>
      <c r="R1" s="109"/>
      <c r="S1" s="128"/>
      <c r="T1" s="109"/>
      <c r="U1" s="129"/>
      <c r="V1" s="109"/>
      <c r="W1" s="129"/>
    </row>
    <row r="2" spans="1:23" ht="60" customHeight="1">
      <c r="A2" s="110" t="s">
        <v>1</v>
      </c>
      <c r="B2" s="110"/>
      <c r="C2" s="110"/>
      <c r="D2" s="110"/>
      <c r="E2" s="110"/>
      <c r="F2" s="110"/>
      <c r="G2" s="110"/>
      <c r="H2" s="110"/>
      <c r="I2" s="110"/>
      <c r="J2" s="110"/>
      <c r="K2" s="110"/>
      <c r="L2" s="110"/>
      <c r="M2" s="110"/>
      <c r="N2" s="110"/>
      <c r="O2" s="110"/>
      <c r="P2" s="110"/>
      <c r="Q2" s="110"/>
      <c r="R2" s="110"/>
      <c r="S2" s="110"/>
      <c r="T2" s="110"/>
      <c r="U2" s="110"/>
      <c r="V2" s="110"/>
      <c r="W2" s="110"/>
    </row>
    <row r="3" spans="1:23" ht="21" customHeight="1">
      <c r="A3" s="111" t="s">
        <v>2</v>
      </c>
      <c r="B3" s="111"/>
      <c r="C3" s="111"/>
      <c r="D3" s="111"/>
      <c r="E3" s="111"/>
      <c r="F3" s="111"/>
      <c r="G3" s="111"/>
      <c r="H3" s="111"/>
      <c r="I3" s="111"/>
      <c r="J3" s="111"/>
      <c r="K3" s="111"/>
      <c r="L3" s="111"/>
      <c r="M3" s="111"/>
      <c r="N3" s="111"/>
      <c r="O3" s="111"/>
      <c r="P3" s="111"/>
      <c r="Q3" s="137"/>
      <c r="R3" s="138"/>
      <c r="S3" s="139"/>
      <c r="T3" s="138"/>
      <c r="U3" s="137"/>
      <c r="V3" s="138"/>
      <c r="W3" s="137" t="s">
        <v>3</v>
      </c>
    </row>
    <row r="4" spans="1:23" ht="24.75" customHeight="1">
      <c r="A4" s="112" t="s">
        <v>4</v>
      </c>
      <c r="B4" s="113" t="s">
        <v>5</v>
      </c>
      <c r="C4" s="114" t="s">
        <v>6</v>
      </c>
      <c r="D4" s="114"/>
      <c r="E4" s="114"/>
      <c r="F4" s="114"/>
      <c r="G4" s="114"/>
      <c r="H4" s="115" t="s">
        <v>7</v>
      </c>
      <c r="I4" s="130"/>
      <c r="J4" s="130"/>
      <c r="K4" s="130"/>
      <c r="L4" s="131"/>
      <c r="M4" s="115" t="s">
        <v>8</v>
      </c>
      <c r="N4" s="130"/>
      <c r="O4" s="130"/>
      <c r="P4" s="130"/>
      <c r="Q4" s="131"/>
      <c r="R4" s="115" t="s">
        <v>9</v>
      </c>
      <c r="S4" s="130"/>
      <c r="T4" s="115" t="s">
        <v>10</v>
      </c>
      <c r="U4" s="131"/>
      <c r="V4" s="115" t="s">
        <v>11</v>
      </c>
      <c r="W4" s="131"/>
    </row>
    <row r="5" spans="1:23" ht="24.75" customHeight="1">
      <c r="A5" s="116"/>
      <c r="B5" s="117"/>
      <c r="C5" s="118" t="s">
        <v>12</v>
      </c>
      <c r="D5" s="118" t="s">
        <v>13</v>
      </c>
      <c r="E5" s="118" t="s">
        <v>14</v>
      </c>
      <c r="F5" s="118" t="s">
        <v>15</v>
      </c>
      <c r="G5" s="118" t="s">
        <v>16</v>
      </c>
      <c r="H5" s="119"/>
      <c r="I5" s="132"/>
      <c r="J5" s="132"/>
      <c r="K5" s="132"/>
      <c r="L5" s="133"/>
      <c r="M5" s="119"/>
      <c r="N5" s="132"/>
      <c r="O5" s="132"/>
      <c r="P5" s="132"/>
      <c r="Q5" s="133"/>
      <c r="R5" s="119"/>
      <c r="S5" s="132"/>
      <c r="T5" s="119"/>
      <c r="U5" s="133"/>
      <c r="V5" s="119"/>
      <c r="W5" s="133"/>
    </row>
    <row r="6" spans="1:23" ht="24.75" customHeight="1">
      <c r="A6" s="120"/>
      <c r="B6" s="121"/>
      <c r="C6" s="122"/>
      <c r="D6" s="122"/>
      <c r="E6" s="122"/>
      <c r="F6" s="122"/>
      <c r="G6" s="122"/>
      <c r="H6" s="123" t="s">
        <v>12</v>
      </c>
      <c r="I6" s="123" t="s">
        <v>13</v>
      </c>
      <c r="J6" s="123" t="s">
        <v>14</v>
      </c>
      <c r="K6" s="123" t="s">
        <v>15</v>
      </c>
      <c r="L6" s="126" t="s">
        <v>16</v>
      </c>
      <c r="M6" s="123" t="s">
        <v>12</v>
      </c>
      <c r="N6" s="123" t="s">
        <v>13</v>
      </c>
      <c r="O6" s="123" t="s">
        <v>14</v>
      </c>
      <c r="P6" s="123" t="s">
        <v>15</v>
      </c>
      <c r="Q6" s="126" t="s">
        <v>16</v>
      </c>
      <c r="R6" s="123" t="s">
        <v>12</v>
      </c>
      <c r="S6" s="123" t="s">
        <v>13</v>
      </c>
      <c r="T6" s="123" t="s">
        <v>12</v>
      </c>
      <c r="U6" s="126" t="s">
        <v>13</v>
      </c>
      <c r="V6" s="123" t="s">
        <v>12</v>
      </c>
      <c r="W6" s="126" t="s">
        <v>13</v>
      </c>
    </row>
    <row r="7" spans="1:23" ht="24.75" customHeight="1">
      <c r="A7" s="18"/>
      <c r="B7" s="124" t="s">
        <v>17</v>
      </c>
      <c r="C7" s="125">
        <f>SUM(C8:C28)</f>
        <v>7731.57</v>
      </c>
      <c r="D7" s="125">
        <f aca="true" t="shared" si="0" ref="D7:W7">SUM(D8:D28)</f>
        <v>2989.23</v>
      </c>
      <c r="E7" s="125">
        <f t="shared" si="0"/>
        <v>2943.4399999999996</v>
      </c>
      <c r="F7" s="125">
        <f t="shared" si="0"/>
        <v>658.9</v>
      </c>
      <c r="G7" s="125">
        <f t="shared" si="0"/>
        <v>1140</v>
      </c>
      <c r="H7" s="125">
        <f t="shared" si="0"/>
        <v>3222.2999999999997</v>
      </c>
      <c r="I7" s="125">
        <f t="shared" si="0"/>
        <v>1015.8599999999999</v>
      </c>
      <c r="J7" s="125">
        <f t="shared" si="0"/>
        <v>1456.2699999999995</v>
      </c>
      <c r="K7" s="125">
        <f t="shared" si="0"/>
        <v>585.17</v>
      </c>
      <c r="L7" s="125">
        <f t="shared" si="0"/>
        <v>165</v>
      </c>
      <c r="M7" s="125">
        <f t="shared" si="0"/>
        <v>4187.27</v>
      </c>
      <c r="N7" s="125">
        <f t="shared" si="0"/>
        <v>1651.37</v>
      </c>
      <c r="O7" s="125">
        <f t="shared" si="0"/>
        <v>1487.1699999999998</v>
      </c>
      <c r="P7" s="125">
        <f t="shared" si="0"/>
        <v>73.73</v>
      </c>
      <c r="Q7" s="125">
        <f t="shared" si="0"/>
        <v>975</v>
      </c>
      <c r="R7" s="125">
        <f t="shared" si="0"/>
        <v>40</v>
      </c>
      <c r="S7" s="125">
        <f t="shared" si="0"/>
        <v>40</v>
      </c>
      <c r="T7" s="125">
        <f t="shared" si="0"/>
        <v>50</v>
      </c>
      <c r="U7" s="125">
        <f t="shared" si="0"/>
        <v>50</v>
      </c>
      <c r="V7" s="125">
        <f t="shared" si="0"/>
        <v>232</v>
      </c>
      <c r="W7" s="125">
        <f t="shared" si="0"/>
        <v>232</v>
      </c>
    </row>
    <row r="8" spans="1:23" ht="24.75" customHeight="1">
      <c r="A8" s="18">
        <v>1</v>
      </c>
      <c r="B8" s="126" t="s">
        <v>18</v>
      </c>
      <c r="C8" s="125">
        <f>H8+M8+R8+T8+V8</f>
        <v>420.14</v>
      </c>
      <c r="D8" s="125">
        <f>I8+N8+S8+U8+W8</f>
        <v>30</v>
      </c>
      <c r="E8" s="125">
        <f>J8+O8</f>
        <v>252.14</v>
      </c>
      <c r="F8" s="125">
        <f>K8+P8</f>
        <v>88</v>
      </c>
      <c r="G8" s="125">
        <f>L8+Q8</f>
        <v>50</v>
      </c>
      <c r="H8" s="127">
        <f>I8+J8+K8+L8</f>
        <v>226.14</v>
      </c>
      <c r="I8" s="134">
        <v>0</v>
      </c>
      <c r="J8" s="134">
        <v>182.14</v>
      </c>
      <c r="K8" s="134">
        <f>20+24</f>
        <v>44</v>
      </c>
      <c r="L8" s="134">
        <v>0</v>
      </c>
      <c r="M8" s="135">
        <f>N8+O8+P8+Q8</f>
        <v>194</v>
      </c>
      <c r="N8" s="134">
        <v>30</v>
      </c>
      <c r="O8" s="134">
        <v>70</v>
      </c>
      <c r="P8" s="134">
        <v>44</v>
      </c>
      <c r="Q8" s="134">
        <v>50</v>
      </c>
      <c r="R8" s="134">
        <f>S8</f>
        <v>0</v>
      </c>
      <c r="S8" s="134">
        <v>0</v>
      </c>
      <c r="T8" s="134">
        <f>U8</f>
        <v>0</v>
      </c>
      <c r="U8" s="134">
        <v>0</v>
      </c>
      <c r="V8" s="134">
        <f>W8</f>
        <v>0</v>
      </c>
      <c r="W8" s="134">
        <v>0</v>
      </c>
    </row>
    <row r="9" spans="1:23" ht="24.75" customHeight="1">
      <c r="A9" s="18">
        <v>2</v>
      </c>
      <c r="B9" s="126" t="s">
        <v>19</v>
      </c>
      <c r="C9" s="125">
        <f aca="true" t="shared" si="1" ref="C9:C28">H9+M9+R9+T9+V9</f>
        <v>683.31</v>
      </c>
      <c r="D9" s="125">
        <f aca="true" t="shared" si="2" ref="D9:D28">I9+N9+S9+U9+W9</f>
        <v>105.45</v>
      </c>
      <c r="E9" s="125">
        <f aca="true" t="shared" si="3" ref="E9:E28">J9+O9</f>
        <v>346.02</v>
      </c>
      <c r="F9" s="125">
        <f aca="true" t="shared" si="4" ref="F9:F28">K9+P9</f>
        <v>50</v>
      </c>
      <c r="G9" s="125">
        <f aca="true" t="shared" si="5" ref="G9:G28">L9+Q9</f>
        <v>181.84</v>
      </c>
      <c r="H9" s="127">
        <f aca="true" t="shared" si="6" ref="H9:H28">I9+J9+K9+L9</f>
        <v>318.30999999999995</v>
      </c>
      <c r="I9" s="134">
        <f>11.9+18.55</f>
        <v>30.450000000000003</v>
      </c>
      <c r="J9" s="134">
        <f>144.57+61.45</f>
        <v>206.01999999999998</v>
      </c>
      <c r="K9" s="134">
        <f>20+30</f>
        <v>50</v>
      </c>
      <c r="L9" s="134">
        <v>31.84</v>
      </c>
      <c r="M9" s="135">
        <f aca="true" t="shared" si="7" ref="M9:M28">N9+O9+P9+Q9</f>
        <v>365</v>
      </c>
      <c r="N9" s="134">
        <v>75</v>
      </c>
      <c r="O9" s="134">
        <f>90+50</f>
        <v>140</v>
      </c>
      <c r="P9" s="134"/>
      <c r="Q9" s="134">
        <v>150</v>
      </c>
      <c r="R9" s="134">
        <f aca="true" t="shared" si="8" ref="R9:R28">S9</f>
        <v>0</v>
      </c>
      <c r="S9" s="134">
        <v>0</v>
      </c>
      <c r="T9" s="134">
        <f aca="true" t="shared" si="9" ref="T9:T28">U9</f>
        <v>0</v>
      </c>
      <c r="U9" s="134">
        <v>0</v>
      </c>
      <c r="V9" s="134">
        <f aca="true" t="shared" si="10" ref="V9:V28">W9</f>
        <v>0</v>
      </c>
      <c r="W9" s="134">
        <v>0</v>
      </c>
    </row>
    <row r="10" spans="1:23" ht="24.75" customHeight="1">
      <c r="A10" s="18">
        <v>3</v>
      </c>
      <c r="B10" s="126" t="s">
        <v>20</v>
      </c>
      <c r="C10" s="125">
        <f t="shared" si="1"/>
        <v>467.56</v>
      </c>
      <c r="D10" s="125">
        <f t="shared" si="2"/>
        <v>236.02</v>
      </c>
      <c r="E10" s="125">
        <f t="shared" si="3"/>
        <v>32</v>
      </c>
      <c r="F10" s="125">
        <f t="shared" si="4"/>
        <v>38</v>
      </c>
      <c r="G10" s="125">
        <f t="shared" si="5"/>
        <v>161.54</v>
      </c>
      <c r="H10" s="127">
        <f t="shared" si="6"/>
        <v>227.56</v>
      </c>
      <c r="I10" s="134">
        <v>193.02</v>
      </c>
      <c r="J10" s="134">
        <v>0</v>
      </c>
      <c r="K10" s="134">
        <f>16.54+18</f>
        <v>34.54</v>
      </c>
      <c r="L10" s="134">
        <v>0</v>
      </c>
      <c r="M10" s="135">
        <f t="shared" si="7"/>
        <v>240</v>
      </c>
      <c r="N10" s="134">
        <v>43</v>
      </c>
      <c r="O10" s="134">
        <v>32</v>
      </c>
      <c r="P10" s="134">
        <v>3.46</v>
      </c>
      <c r="Q10" s="134">
        <v>161.54</v>
      </c>
      <c r="R10" s="134">
        <f t="shared" si="8"/>
        <v>0</v>
      </c>
      <c r="S10" s="134">
        <v>0</v>
      </c>
      <c r="T10" s="134">
        <f t="shared" si="9"/>
        <v>0</v>
      </c>
      <c r="U10" s="134">
        <v>0</v>
      </c>
      <c r="V10" s="134">
        <f t="shared" si="10"/>
        <v>0</v>
      </c>
      <c r="W10" s="134">
        <v>0</v>
      </c>
    </row>
    <row r="11" spans="1:23" ht="24.75" customHeight="1">
      <c r="A11" s="18">
        <v>4</v>
      </c>
      <c r="B11" s="126" t="s">
        <v>21</v>
      </c>
      <c r="C11" s="125">
        <f t="shared" si="1"/>
        <v>451.65999999999997</v>
      </c>
      <c r="D11" s="125">
        <f t="shared" si="2"/>
        <v>168.88</v>
      </c>
      <c r="E11" s="125">
        <f t="shared" si="3"/>
        <v>195.02</v>
      </c>
      <c r="F11" s="125">
        <f t="shared" si="4"/>
        <v>44</v>
      </c>
      <c r="G11" s="125">
        <f t="shared" si="5"/>
        <v>43.76</v>
      </c>
      <c r="H11" s="127">
        <f t="shared" si="6"/>
        <v>191.66</v>
      </c>
      <c r="I11" s="134">
        <v>98.88</v>
      </c>
      <c r="J11" s="134">
        <v>33.4</v>
      </c>
      <c r="K11" s="134">
        <f>13.73+24</f>
        <v>37.730000000000004</v>
      </c>
      <c r="L11" s="134">
        <v>21.65</v>
      </c>
      <c r="M11" s="135">
        <f t="shared" si="7"/>
        <v>260</v>
      </c>
      <c r="N11" s="134">
        <v>70</v>
      </c>
      <c r="O11" s="134">
        <v>161.62</v>
      </c>
      <c r="P11" s="134">
        <v>6.27</v>
      </c>
      <c r="Q11" s="134">
        <v>22.11</v>
      </c>
      <c r="R11" s="134">
        <f t="shared" si="8"/>
        <v>0</v>
      </c>
      <c r="S11" s="134">
        <v>0</v>
      </c>
      <c r="T11" s="134">
        <f t="shared" si="9"/>
        <v>0</v>
      </c>
      <c r="U11" s="134">
        <v>0</v>
      </c>
      <c r="V11" s="134">
        <f t="shared" si="10"/>
        <v>0</v>
      </c>
      <c r="W11" s="134">
        <v>0</v>
      </c>
    </row>
    <row r="12" spans="1:23" ht="24.75" customHeight="1">
      <c r="A12" s="18">
        <v>5</v>
      </c>
      <c r="B12" s="126" t="s">
        <v>22</v>
      </c>
      <c r="C12" s="125">
        <f t="shared" si="1"/>
        <v>676.6</v>
      </c>
      <c r="D12" s="125">
        <f t="shared" si="2"/>
        <v>198</v>
      </c>
      <c r="E12" s="125">
        <f t="shared" si="3"/>
        <v>305</v>
      </c>
      <c r="F12" s="125">
        <f t="shared" si="4"/>
        <v>44</v>
      </c>
      <c r="G12" s="125">
        <f t="shared" si="5"/>
        <v>129.6</v>
      </c>
      <c r="H12" s="127">
        <f t="shared" si="6"/>
        <v>411.6</v>
      </c>
      <c r="I12" s="134">
        <f>153+25</f>
        <v>178</v>
      </c>
      <c r="J12" s="134">
        <f>110+50</f>
        <v>160</v>
      </c>
      <c r="K12" s="134">
        <f>20+24</f>
        <v>44</v>
      </c>
      <c r="L12" s="134">
        <v>29.6</v>
      </c>
      <c r="M12" s="135">
        <f t="shared" si="7"/>
        <v>265</v>
      </c>
      <c r="N12" s="134">
        <v>20</v>
      </c>
      <c r="O12" s="134">
        <f>125+20</f>
        <v>145</v>
      </c>
      <c r="P12" s="134"/>
      <c r="Q12" s="134">
        <v>100</v>
      </c>
      <c r="R12" s="134">
        <f t="shared" si="8"/>
        <v>0</v>
      </c>
      <c r="S12" s="134">
        <v>0</v>
      </c>
      <c r="T12" s="134">
        <f t="shared" si="9"/>
        <v>0</v>
      </c>
      <c r="U12" s="134">
        <v>0</v>
      </c>
      <c r="V12" s="134">
        <f t="shared" si="10"/>
        <v>0</v>
      </c>
      <c r="W12" s="134">
        <v>0</v>
      </c>
    </row>
    <row r="13" spans="1:23" ht="24.75" customHeight="1">
      <c r="A13" s="18">
        <v>6</v>
      </c>
      <c r="B13" s="126" t="s">
        <v>23</v>
      </c>
      <c r="C13" s="125">
        <f t="shared" si="1"/>
        <v>438.5</v>
      </c>
      <c r="D13" s="125">
        <f t="shared" si="2"/>
        <v>189.41</v>
      </c>
      <c r="E13" s="125">
        <f t="shared" si="3"/>
        <v>99.74</v>
      </c>
      <c r="F13" s="125">
        <f t="shared" si="4"/>
        <v>12</v>
      </c>
      <c r="G13" s="125">
        <f t="shared" si="5"/>
        <v>137.35</v>
      </c>
      <c r="H13" s="127">
        <f t="shared" si="6"/>
        <v>195.18</v>
      </c>
      <c r="I13" s="134">
        <f>92.24+21.2</f>
        <v>113.44</v>
      </c>
      <c r="J13" s="134">
        <v>69.74</v>
      </c>
      <c r="K13" s="134">
        <v>12</v>
      </c>
      <c r="L13" s="134">
        <v>0</v>
      </c>
      <c r="M13" s="135">
        <f t="shared" si="7"/>
        <v>243.32</v>
      </c>
      <c r="N13" s="134">
        <f>45.97+30</f>
        <v>75.97</v>
      </c>
      <c r="O13" s="134">
        <v>30</v>
      </c>
      <c r="P13" s="134"/>
      <c r="Q13" s="134">
        <v>137.35</v>
      </c>
      <c r="R13" s="134">
        <f t="shared" si="8"/>
        <v>0</v>
      </c>
      <c r="S13" s="134">
        <v>0</v>
      </c>
      <c r="T13" s="134">
        <f t="shared" si="9"/>
        <v>0</v>
      </c>
      <c r="U13" s="134">
        <v>0</v>
      </c>
      <c r="V13" s="134">
        <f t="shared" si="10"/>
        <v>0</v>
      </c>
      <c r="W13" s="134">
        <v>0</v>
      </c>
    </row>
    <row r="14" spans="1:23" ht="33.75" customHeight="1">
      <c r="A14" s="18">
        <v>7</v>
      </c>
      <c r="B14" s="126" t="s">
        <v>24</v>
      </c>
      <c r="C14" s="125">
        <f t="shared" si="1"/>
        <v>384.3</v>
      </c>
      <c r="D14" s="125">
        <f t="shared" si="2"/>
        <v>61.5</v>
      </c>
      <c r="E14" s="125">
        <f t="shared" si="3"/>
        <v>209.8</v>
      </c>
      <c r="F14" s="125">
        <f t="shared" si="4"/>
        <v>38</v>
      </c>
      <c r="G14" s="125">
        <f t="shared" si="5"/>
        <v>75</v>
      </c>
      <c r="H14" s="127">
        <f t="shared" si="6"/>
        <v>147.3</v>
      </c>
      <c r="I14" s="134">
        <v>16.5</v>
      </c>
      <c r="J14" s="134">
        <v>92.8</v>
      </c>
      <c r="K14" s="134">
        <f>20+18</f>
        <v>38</v>
      </c>
      <c r="L14" s="134">
        <v>0</v>
      </c>
      <c r="M14" s="135">
        <f t="shared" si="7"/>
        <v>237</v>
      </c>
      <c r="N14" s="134">
        <v>45</v>
      </c>
      <c r="O14" s="134">
        <f>77+40</f>
        <v>117</v>
      </c>
      <c r="P14" s="134"/>
      <c r="Q14" s="134">
        <v>75</v>
      </c>
      <c r="R14" s="134">
        <f t="shared" si="8"/>
        <v>0</v>
      </c>
      <c r="S14" s="134">
        <v>0</v>
      </c>
      <c r="T14" s="134">
        <f t="shared" si="9"/>
        <v>0</v>
      </c>
      <c r="U14" s="134">
        <v>0</v>
      </c>
      <c r="V14" s="134">
        <f t="shared" si="10"/>
        <v>0</v>
      </c>
      <c r="W14" s="134">
        <v>0</v>
      </c>
    </row>
    <row r="15" spans="1:23" ht="33.75" customHeight="1">
      <c r="A15" s="18">
        <v>8</v>
      </c>
      <c r="B15" s="126" t="s">
        <v>25</v>
      </c>
      <c r="C15" s="125">
        <f t="shared" si="1"/>
        <v>317.32</v>
      </c>
      <c r="D15" s="125">
        <f t="shared" si="2"/>
        <v>171.55</v>
      </c>
      <c r="E15" s="125">
        <f t="shared" si="3"/>
        <v>47.769999999999996</v>
      </c>
      <c r="F15" s="125">
        <f t="shared" si="4"/>
        <v>18</v>
      </c>
      <c r="G15" s="125">
        <f t="shared" si="5"/>
        <v>80</v>
      </c>
      <c r="H15" s="127">
        <f t="shared" si="6"/>
        <v>135.32</v>
      </c>
      <c r="I15" s="134">
        <v>99.55</v>
      </c>
      <c r="J15" s="134">
        <v>17.77</v>
      </c>
      <c r="K15" s="134">
        <v>18</v>
      </c>
      <c r="L15" s="134">
        <v>0</v>
      </c>
      <c r="M15" s="135">
        <f t="shared" si="7"/>
        <v>182</v>
      </c>
      <c r="N15" s="134">
        <v>72</v>
      </c>
      <c r="O15" s="134">
        <v>30</v>
      </c>
      <c r="P15" s="134"/>
      <c r="Q15" s="134">
        <v>80</v>
      </c>
      <c r="R15" s="134">
        <f t="shared" si="8"/>
        <v>0</v>
      </c>
      <c r="S15" s="134">
        <v>0</v>
      </c>
      <c r="T15" s="134">
        <f t="shared" si="9"/>
        <v>0</v>
      </c>
      <c r="U15" s="134">
        <v>0</v>
      </c>
      <c r="V15" s="134">
        <f t="shared" si="10"/>
        <v>0</v>
      </c>
      <c r="W15" s="134">
        <v>0</v>
      </c>
    </row>
    <row r="16" spans="1:23" ht="33.75" customHeight="1">
      <c r="A16" s="18">
        <v>9</v>
      </c>
      <c r="B16" s="126" t="s">
        <v>26</v>
      </c>
      <c r="C16" s="125">
        <f t="shared" si="1"/>
        <v>350.72</v>
      </c>
      <c r="D16" s="125">
        <f t="shared" si="2"/>
        <v>40.2</v>
      </c>
      <c r="E16" s="125">
        <f t="shared" si="3"/>
        <v>208.07</v>
      </c>
      <c r="F16" s="125">
        <f t="shared" si="4"/>
        <v>38</v>
      </c>
      <c r="G16" s="125">
        <f t="shared" si="5"/>
        <v>64.45</v>
      </c>
      <c r="H16" s="127">
        <f t="shared" si="6"/>
        <v>161.32</v>
      </c>
      <c r="I16" s="134">
        <v>10.8</v>
      </c>
      <c r="J16" s="134">
        <f>88.07+30</f>
        <v>118.07</v>
      </c>
      <c r="K16" s="134">
        <v>18</v>
      </c>
      <c r="L16" s="134">
        <v>14.45</v>
      </c>
      <c r="M16" s="135">
        <f t="shared" si="7"/>
        <v>189.4</v>
      </c>
      <c r="N16" s="134">
        <v>29.4</v>
      </c>
      <c r="O16" s="136">
        <f>75+15</f>
        <v>90</v>
      </c>
      <c r="P16" s="134">
        <v>20</v>
      </c>
      <c r="Q16" s="134">
        <v>50</v>
      </c>
      <c r="R16" s="134">
        <f t="shared" si="8"/>
        <v>0</v>
      </c>
      <c r="S16" s="134">
        <v>0</v>
      </c>
      <c r="T16" s="134">
        <f t="shared" si="9"/>
        <v>0</v>
      </c>
      <c r="U16" s="134">
        <v>0</v>
      </c>
      <c r="V16" s="134">
        <f t="shared" si="10"/>
        <v>0</v>
      </c>
      <c r="W16" s="134">
        <v>0</v>
      </c>
    </row>
    <row r="17" spans="1:23" ht="33.75" customHeight="1">
      <c r="A17" s="18">
        <v>10</v>
      </c>
      <c r="B17" s="126" t="s">
        <v>27</v>
      </c>
      <c r="C17" s="125">
        <f t="shared" si="1"/>
        <v>63.44</v>
      </c>
      <c r="D17" s="125">
        <f t="shared" si="2"/>
        <v>0</v>
      </c>
      <c r="E17" s="125">
        <f t="shared" si="3"/>
        <v>18</v>
      </c>
      <c r="F17" s="125">
        <f t="shared" si="4"/>
        <v>6</v>
      </c>
      <c r="G17" s="125">
        <f t="shared" si="5"/>
        <v>39.44</v>
      </c>
      <c r="H17" s="127">
        <f t="shared" si="6"/>
        <v>45.44</v>
      </c>
      <c r="I17" s="134">
        <v>0</v>
      </c>
      <c r="J17" s="134">
        <v>0</v>
      </c>
      <c r="K17" s="134">
        <v>6</v>
      </c>
      <c r="L17" s="134">
        <v>39.44</v>
      </c>
      <c r="M17" s="135">
        <f t="shared" si="7"/>
        <v>18</v>
      </c>
      <c r="N17" s="134">
        <v>0</v>
      </c>
      <c r="O17" s="134">
        <v>18</v>
      </c>
      <c r="P17" s="134"/>
      <c r="Q17" s="134">
        <v>0</v>
      </c>
      <c r="R17" s="134">
        <f t="shared" si="8"/>
        <v>0</v>
      </c>
      <c r="S17" s="134">
        <v>0</v>
      </c>
      <c r="T17" s="134">
        <f t="shared" si="9"/>
        <v>0</v>
      </c>
      <c r="U17" s="134">
        <v>0</v>
      </c>
      <c r="V17" s="134">
        <f t="shared" si="10"/>
        <v>0</v>
      </c>
      <c r="W17" s="134">
        <v>0</v>
      </c>
    </row>
    <row r="18" spans="1:23" ht="33.75" customHeight="1">
      <c r="A18" s="18">
        <v>11</v>
      </c>
      <c r="B18" s="126" t="s">
        <v>28</v>
      </c>
      <c r="C18" s="125">
        <f t="shared" si="1"/>
        <v>735.35</v>
      </c>
      <c r="D18" s="125">
        <f t="shared" si="2"/>
        <v>298.85</v>
      </c>
      <c r="E18" s="125">
        <f t="shared" si="3"/>
        <v>354.52</v>
      </c>
      <c r="F18" s="125">
        <f t="shared" si="4"/>
        <v>56</v>
      </c>
      <c r="G18" s="125">
        <f t="shared" si="5"/>
        <v>25.98</v>
      </c>
      <c r="H18" s="127">
        <f t="shared" si="6"/>
        <v>261.35</v>
      </c>
      <c r="I18" s="134">
        <v>49.85</v>
      </c>
      <c r="J18" s="134">
        <v>129.52</v>
      </c>
      <c r="K18" s="134">
        <f>20+36</f>
        <v>56</v>
      </c>
      <c r="L18" s="134">
        <v>25.98</v>
      </c>
      <c r="M18" s="135">
        <f t="shared" si="7"/>
        <v>474</v>
      </c>
      <c r="N18" s="134">
        <f>189+60</f>
        <v>249</v>
      </c>
      <c r="O18" s="134">
        <v>225</v>
      </c>
      <c r="P18" s="134"/>
      <c r="Q18" s="134">
        <v>0</v>
      </c>
      <c r="R18" s="134">
        <f t="shared" si="8"/>
        <v>0</v>
      </c>
      <c r="S18" s="134">
        <v>0</v>
      </c>
      <c r="T18" s="134">
        <f t="shared" si="9"/>
        <v>0</v>
      </c>
      <c r="U18" s="134">
        <v>0</v>
      </c>
      <c r="V18" s="134">
        <f t="shared" si="10"/>
        <v>0</v>
      </c>
      <c r="W18" s="134">
        <v>0</v>
      </c>
    </row>
    <row r="19" spans="1:23" ht="24.75" customHeight="1">
      <c r="A19" s="18">
        <v>12</v>
      </c>
      <c r="B19" s="126" t="s">
        <v>29</v>
      </c>
      <c r="C19" s="125">
        <f t="shared" si="1"/>
        <v>447.64</v>
      </c>
      <c r="D19" s="125">
        <f t="shared" si="2"/>
        <v>74</v>
      </c>
      <c r="E19" s="125">
        <f t="shared" si="3"/>
        <v>305.6</v>
      </c>
      <c r="F19" s="125">
        <f t="shared" si="4"/>
        <v>66</v>
      </c>
      <c r="G19" s="125">
        <f t="shared" si="5"/>
        <v>2.04</v>
      </c>
      <c r="H19" s="127">
        <f t="shared" si="6"/>
        <v>217.64</v>
      </c>
      <c r="I19" s="134">
        <v>0</v>
      </c>
      <c r="J19" s="134">
        <v>149.6</v>
      </c>
      <c r="K19" s="134">
        <f>16+20+30</f>
        <v>66</v>
      </c>
      <c r="L19" s="134">
        <v>2.04</v>
      </c>
      <c r="M19" s="135">
        <f t="shared" si="7"/>
        <v>230</v>
      </c>
      <c r="N19" s="134">
        <f>44+30</f>
        <v>74</v>
      </c>
      <c r="O19" s="134">
        <v>156</v>
      </c>
      <c r="P19" s="134"/>
      <c r="Q19" s="134">
        <v>0</v>
      </c>
      <c r="R19" s="134">
        <f t="shared" si="8"/>
        <v>0</v>
      </c>
      <c r="S19" s="134">
        <v>0</v>
      </c>
      <c r="T19" s="134">
        <f t="shared" si="9"/>
        <v>0</v>
      </c>
      <c r="U19" s="134">
        <v>0</v>
      </c>
      <c r="V19" s="134">
        <f t="shared" si="10"/>
        <v>0</v>
      </c>
      <c r="W19" s="134">
        <v>0</v>
      </c>
    </row>
    <row r="20" spans="1:23" ht="24.75" customHeight="1">
      <c r="A20" s="18">
        <v>13</v>
      </c>
      <c r="B20" s="126" t="s">
        <v>30</v>
      </c>
      <c r="C20" s="125">
        <f t="shared" si="1"/>
        <v>471.63</v>
      </c>
      <c r="D20" s="125">
        <f t="shared" si="2"/>
        <v>211.01</v>
      </c>
      <c r="E20" s="125">
        <f t="shared" si="3"/>
        <v>178.62</v>
      </c>
      <c r="F20" s="125">
        <f t="shared" si="4"/>
        <v>12</v>
      </c>
      <c r="G20" s="125">
        <f t="shared" si="5"/>
        <v>70</v>
      </c>
      <c r="H20" s="127">
        <f t="shared" si="6"/>
        <v>206.63</v>
      </c>
      <c r="I20" s="134">
        <f>94.21+22.8+24</f>
        <v>141.01</v>
      </c>
      <c r="J20" s="134">
        <f>51.98+1.64</f>
        <v>53.62</v>
      </c>
      <c r="K20" s="134">
        <v>12</v>
      </c>
      <c r="L20" s="134">
        <v>0</v>
      </c>
      <c r="M20" s="135">
        <f t="shared" si="7"/>
        <v>265</v>
      </c>
      <c r="N20" s="134">
        <v>70</v>
      </c>
      <c r="O20" s="134">
        <f>40+85</f>
        <v>125</v>
      </c>
      <c r="P20" s="134"/>
      <c r="Q20" s="134">
        <v>70</v>
      </c>
      <c r="R20" s="134">
        <f t="shared" si="8"/>
        <v>0</v>
      </c>
      <c r="S20" s="134">
        <v>0</v>
      </c>
      <c r="T20" s="134">
        <f t="shared" si="9"/>
        <v>0</v>
      </c>
      <c r="U20" s="134">
        <v>0</v>
      </c>
      <c r="V20" s="134">
        <f t="shared" si="10"/>
        <v>0</v>
      </c>
      <c r="W20" s="134">
        <v>0</v>
      </c>
    </row>
    <row r="21" spans="1:23" ht="24.75" customHeight="1">
      <c r="A21" s="18">
        <v>14</v>
      </c>
      <c r="B21" s="126" t="s">
        <v>31</v>
      </c>
      <c r="C21" s="125">
        <f t="shared" si="1"/>
        <v>368.25</v>
      </c>
      <c r="D21" s="125">
        <f t="shared" si="2"/>
        <v>149.36</v>
      </c>
      <c r="E21" s="125">
        <f t="shared" si="3"/>
        <v>97.89</v>
      </c>
      <c r="F21" s="125">
        <f t="shared" si="4"/>
        <v>42</v>
      </c>
      <c r="G21" s="125">
        <f t="shared" si="5"/>
        <v>79</v>
      </c>
      <c r="H21" s="127">
        <f t="shared" si="6"/>
        <v>153.7</v>
      </c>
      <c r="I21" s="134">
        <v>84.36</v>
      </c>
      <c r="J21" s="134">
        <v>27.34</v>
      </c>
      <c r="K21" s="134">
        <v>42</v>
      </c>
      <c r="L21" s="134">
        <v>0</v>
      </c>
      <c r="M21" s="135">
        <f t="shared" si="7"/>
        <v>214.55</v>
      </c>
      <c r="N21" s="134">
        <v>65</v>
      </c>
      <c r="O21" s="136">
        <f>41+29.55</f>
        <v>70.55</v>
      </c>
      <c r="P21" s="134">
        <v>0</v>
      </c>
      <c r="Q21" s="134">
        <v>79</v>
      </c>
      <c r="R21" s="134">
        <f t="shared" si="8"/>
        <v>0</v>
      </c>
      <c r="S21" s="134">
        <v>0</v>
      </c>
      <c r="T21" s="134">
        <f t="shared" si="9"/>
        <v>0</v>
      </c>
      <c r="U21" s="134">
        <v>0</v>
      </c>
      <c r="V21" s="134">
        <f t="shared" si="10"/>
        <v>0</v>
      </c>
      <c r="W21" s="134">
        <v>0</v>
      </c>
    </row>
    <row r="22" spans="1:23" ht="24.75" customHeight="1">
      <c r="A22" s="18">
        <v>15</v>
      </c>
      <c r="B22" s="126" t="s">
        <v>32</v>
      </c>
      <c r="C22" s="125">
        <f t="shared" si="1"/>
        <v>140</v>
      </c>
      <c r="D22" s="125">
        <f t="shared" si="2"/>
        <v>0</v>
      </c>
      <c r="E22" s="125">
        <f t="shared" si="3"/>
        <v>128</v>
      </c>
      <c r="F22" s="125">
        <f t="shared" si="4"/>
        <v>12</v>
      </c>
      <c r="G22" s="125">
        <f t="shared" si="5"/>
        <v>0</v>
      </c>
      <c r="H22" s="127">
        <f t="shared" si="6"/>
        <v>122</v>
      </c>
      <c r="I22" s="134">
        <v>0</v>
      </c>
      <c r="J22" s="134">
        <v>110</v>
      </c>
      <c r="K22" s="134">
        <v>12</v>
      </c>
      <c r="L22" s="134">
        <v>0</v>
      </c>
      <c r="M22" s="135">
        <f t="shared" si="7"/>
        <v>18</v>
      </c>
      <c r="N22" s="134">
        <v>0</v>
      </c>
      <c r="O22" s="134">
        <v>18</v>
      </c>
      <c r="P22" s="134"/>
      <c r="Q22" s="134">
        <v>0</v>
      </c>
      <c r="R22" s="134">
        <f t="shared" si="8"/>
        <v>0</v>
      </c>
      <c r="S22" s="134">
        <v>0</v>
      </c>
      <c r="T22" s="134">
        <f t="shared" si="9"/>
        <v>0</v>
      </c>
      <c r="U22" s="134">
        <v>0</v>
      </c>
      <c r="V22" s="134">
        <f t="shared" si="10"/>
        <v>0</v>
      </c>
      <c r="W22" s="134">
        <v>0</v>
      </c>
    </row>
    <row r="23" spans="1:23" ht="24.75" customHeight="1">
      <c r="A23" s="18">
        <v>16</v>
      </c>
      <c r="B23" s="126" t="s">
        <v>33</v>
      </c>
      <c r="C23" s="125">
        <f t="shared" si="1"/>
        <v>80.25</v>
      </c>
      <c r="D23" s="125">
        <f t="shared" si="2"/>
        <v>0</v>
      </c>
      <c r="E23" s="125">
        <f t="shared" si="3"/>
        <v>74.25</v>
      </c>
      <c r="F23" s="125">
        <f t="shared" si="4"/>
        <v>6</v>
      </c>
      <c r="G23" s="125">
        <f t="shared" si="5"/>
        <v>0</v>
      </c>
      <c r="H23" s="127">
        <f t="shared" si="6"/>
        <v>35.25</v>
      </c>
      <c r="I23" s="134">
        <v>0</v>
      </c>
      <c r="J23" s="134">
        <v>29.25</v>
      </c>
      <c r="K23" s="134">
        <v>6</v>
      </c>
      <c r="L23" s="134">
        <v>0</v>
      </c>
      <c r="M23" s="135">
        <f t="shared" si="7"/>
        <v>45</v>
      </c>
      <c r="N23" s="134">
        <v>0</v>
      </c>
      <c r="O23" s="134">
        <v>45</v>
      </c>
      <c r="P23" s="134"/>
      <c r="Q23" s="134">
        <v>0</v>
      </c>
      <c r="R23" s="134">
        <f t="shared" si="8"/>
        <v>0</v>
      </c>
      <c r="S23" s="134">
        <v>0</v>
      </c>
      <c r="T23" s="134">
        <f t="shared" si="9"/>
        <v>0</v>
      </c>
      <c r="U23" s="134">
        <v>0</v>
      </c>
      <c r="V23" s="134">
        <f t="shared" si="10"/>
        <v>0</v>
      </c>
      <c r="W23" s="134">
        <v>0</v>
      </c>
    </row>
    <row r="24" spans="1:23" ht="24.75" customHeight="1">
      <c r="A24" s="18">
        <v>17</v>
      </c>
      <c r="B24" s="126" t="s">
        <v>34</v>
      </c>
      <c r="C24" s="125">
        <f t="shared" si="1"/>
        <v>91</v>
      </c>
      <c r="D24" s="125">
        <f t="shared" si="2"/>
        <v>0</v>
      </c>
      <c r="E24" s="125">
        <f t="shared" si="3"/>
        <v>91</v>
      </c>
      <c r="F24" s="125">
        <f t="shared" si="4"/>
        <v>0</v>
      </c>
      <c r="G24" s="125">
        <f t="shared" si="5"/>
        <v>0</v>
      </c>
      <c r="H24" s="127">
        <f t="shared" si="6"/>
        <v>77</v>
      </c>
      <c r="I24" s="134">
        <v>0</v>
      </c>
      <c r="J24" s="134">
        <v>77</v>
      </c>
      <c r="K24" s="134"/>
      <c r="L24" s="134">
        <v>0</v>
      </c>
      <c r="M24" s="135">
        <f t="shared" si="7"/>
        <v>14</v>
      </c>
      <c r="N24" s="134">
        <v>0</v>
      </c>
      <c r="O24" s="134">
        <v>14</v>
      </c>
      <c r="P24" s="134"/>
      <c r="Q24" s="134">
        <v>0</v>
      </c>
      <c r="R24" s="134">
        <f t="shared" si="8"/>
        <v>0</v>
      </c>
      <c r="S24" s="134">
        <v>0</v>
      </c>
      <c r="T24" s="134">
        <f t="shared" si="9"/>
        <v>0</v>
      </c>
      <c r="U24" s="134">
        <v>0</v>
      </c>
      <c r="V24" s="134">
        <f t="shared" si="10"/>
        <v>0</v>
      </c>
      <c r="W24" s="134">
        <v>0</v>
      </c>
    </row>
    <row r="25" spans="1:23" ht="24.75" customHeight="1">
      <c r="A25" s="18">
        <v>18</v>
      </c>
      <c r="B25" s="126" t="s">
        <v>35</v>
      </c>
      <c r="C25" s="125">
        <f t="shared" si="1"/>
        <v>50</v>
      </c>
      <c r="D25" s="125">
        <f t="shared" si="2"/>
        <v>50</v>
      </c>
      <c r="E25" s="125">
        <f t="shared" si="3"/>
        <v>0</v>
      </c>
      <c r="F25" s="125">
        <f t="shared" si="4"/>
        <v>0</v>
      </c>
      <c r="G25" s="125">
        <f t="shared" si="5"/>
        <v>0</v>
      </c>
      <c r="H25" s="127">
        <f t="shared" si="6"/>
        <v>0</v>
      </c>
      <c r="I25" s="134">
        <v>0</v>
      </c>
      <c r="J25" s="134">
        <v>0</v>
      </c>
      <c r="K25" s="134">
        <v>0</v>
      </c>
      <c r="L25" s="134">
        <v>0</v>
      </c>
      <c r="M25" s="135">
        <f t="shared" si="7"/>
        <v>0</v>
      </c>
      <c r="N25" s="134">
        <v>0</v>
      </c>
      <c r="O25" s="134">
        <v>0</v>
      </c>
      <c r="P25" s="134">
        <v>0</v>
      </c>
      <c r="Q25" s="134">
        <v>0</v>
      </c>
      <c r="R25" s="134">
        <f t="shared" si="8"/>
        <v>0</v>
      </c>
      <c r="S25" s="134">
        <v>0</v>
      </c>
      <c r="T25" s="134">
        <f t="shared" si="9"/>
        <v>50</v>
      </c>
      <c r="U25" s="134">
        <v>50</v>
      </c>
      <c r="V25" s="134">
        <f t="shared" si="10"/>
        <v>0</v>
      </c>
      <c r="W25" s="134">
        <v>0</v>
      </c>
    </row>
    <row r="26" spans="1:23" ht="24.75" customHeight="1">
      <c r="A26" s="18">
        <v>19</v>
      </c>
      <c r="B26" s="18" t="s">
        <v>36</v>
      </c>
      <c r="C26" s="125">
        <f t="shared" si="1"/>
        <v>720.9</v>
      </c>
      <c r="D26" s="125">
        <f t="shared" si="2"/>
        <v>632</v>
      </c>
      <c r="E26" s="125">
        <f t="shared" si="3"/>
        <v>0</v>
      </c>
      <c r="F26" s="125">
        <f t="shared" si="4"/>
        <v>88.9</v>
      </c>
      <c r="G26" s="125">
        <f t="shared" si="5"/>
        <v>0</v>
      </c>
      <c r="H26" s="127">
        <f t="shared" si="6"/>
        <v>88.9</v>
      </c>
      <c r="I26" s="134">
        <v>0</v>
      </c>
      <c r="J26" s="134">
        <v>0</v>
      </c>
      <c r="K26" s="134">
        <v>88.9</v>
      </c>
      <c r="L26" s="134">
        <v>0</v>
      </c>
      <c r="M26" s="135">
        <f t="shared" si="7"/>
        <v>400</v>
      </c>
      <c r="N26" s="134">
        <v>400</v>
      </c>
      <c r="O26" s="134">
        <v>0</v>
      </c>
      <c r="P26" s="134">
        <v>0</v>
      </c>
      <c r="Q26" s="134">
        <v>0</v>
      </c>
      <c r="R26" s="134">
        <f t="shared" si="8"/>
        <v>0</v>
      </c>
      <c r="S26" s="134">
        <v>0</v>
      </c>
      <c r="T26" s="134">
        <f t="shared" si="9"/>
        <v>0</v>
      </c>
      <c r="U26" s="134">
        <v>0</v>
      </c>
      <c r="V26" s="134">
        <f t="shared" si="10"/>
        <v>232</v>
      </c>
      <c r="W26" s="134">
        <v>232</v>
      </c>
    </row>
    <row r="27" spans="1:23" ht="24.75" customHeight="1">
      <c r="A27" s="18">
        <v>20</v>
      </c>
      <c r="B27" s="126" t="s">
        <v>37</v>
      </c>
      <c r="C27" s="125">
        <f t="shared" si="1"/>
        <v>333</v>
      </c>
      <c r="D27" s="125">
        <f t="shared" si="2"/>
        <v>333</v>
      </c>
      <c r="E27" s="125">
        <f t="shared" si="3"/>
        <v>0</v>
      </c>
      <c r="F27" s="125">
        <f t="shared" si="4"/>
        <v>0</v>
      </c>
      <c r="G27" s="125">
        <f t="shared" si="5"/>
        <v>0</v>
      </c>
      <c r="H27" s="127">
        <f t="shared" si="6"/>
        <v>0</v>
      </c>
      <c r="I27" s="134">
        <v>0</v>
      </c>
      <c r="J27" s="134">
        <v>0</v>
      </c>
      <c r="K27" s="134">
        <v>0</v>
      </c>
      <c r="L27" s="134">
        <v>0</v>
      </c>
      <c r="M27" s="135">
        <f t="shared" si="7"/>
        <v>333</v>
      </c>
      <c r="N27" s="134">
        <v>333</v>
      </c>
      <c r="O27" s="134">
        <v>0</v>
      </c>
      <c r="P27" s="134">
        <v>0</v>
      </c>
      <c r="Q27" s="134">
        <v>0</v>
      </c>
      <c r="R27" s="134">
        <f t="shared" si="8"/>
        <v>0</v>
      </c>
      <c r="S27" s="134">
        <v>0</v>
      </c>
      <c r="T27" s="134">
        <f t="shared" si="9"/>
        <v>0</v>
      </c>
      <c r="U27" s="134">
        <v>0</v>
      </c>
      <c r="V27" s="134">
        <f t="shared" si="10"/>
        <v>0</v>
      </c>
      <c r="W27" s="134">
        <v>0</v>
      </c>
    </row>
    <row r="28" spans="1:23" ht="24.75" customHeight="1">
      <c r="A28" s="18">
        <v>21</v>
      </c>
      <c r="B28" s="126" t="s">
        <v>38</v>
      </c>
      <c r="C28" s="125">
        <f t="shared" si="1"/>
        <v>40</v>
      </c>
      <c r="D28" s="125">
        <f t="shared" si="2"/>
        <v>40</v>
      </c>
      <c r="E28" s="125">
        <f t="shared" si="3"/>
        <v>0</v>
      </c>
      <c r="F28" s="125">
        <f t="shared" si="4"/>
        <v>0</v>
      </c>
      <c r="G28" s="125">
        <f t="shared" si="5"/>
        <v>0</v>
      </c>
      <c r="H28" s="127">
        <f t="shared" si="6"/>
        <v>0</v>
      </c>
      <c r="I28" s="134">
        <v>0</v>
      </c>
      <c r="J28" s="134">
        <v>0</v>
      </c>
      <c r="K28" s="134">
        <v>0</v>
      </c>
      <c r="L28" s="134">
        <v>0</v>
      </c>
      <c r="M28" s="135">
        <f t="shared" si="7"/>
        <v>0</v>
      </c>
      <c r="N28" s="134">
        <v>0</v>
      </c>
      <c r="O28" s="134">
        <v>0</v>
      </c>
      <c r="P28" s="134">
        <v>0</v>
      </c>
      <c r="Q28" s="134">
        <v>0</v>
      </c>
      <c r="R28" s="134">
        <v>40</v>
      </c>
      <c r="S28" s="134">
        <v>40</v>
      </c>
      <c r="T28" s="134">
        <f t="shared" si="9"/>
        <v>0</v>
      </c>
      <c r="U28" s="134">
        <v>0</v>
      </c>
      <c r="V28" s="134">
        <f t="shared" si="10"/>
        <v>0</v>
      </c>
      <c r="W28" s="134">
        <v>0</v>
      </c>
    </row>
  </sheetData>
  <sheetProtection/>
  <autoFilter ref="A6:W28"/>
  <mergeCells count="15">
    <mergeCell ref="A2:S2"/>
    <mergeCell ref="A3:M3"/>
    <mergeCell ref="C4:G4"/>
    <mergeCell ref="A4:A6"/>
    <mergeCell ref="B4:B6"/>
    <mergeCell ref="C5:C6"/>
    <mergeCell ref="D5:D6"/>
    <mergeCell ref="E5:E6"/>
    <mergeCell ref="F5:F6"/>
    <mergeCell ref="G5:G6"/>
    <mergeCell ref="H4:L5"/>
    <mergeCell ref="M4:Q5"/>
    <mergeCell ref="R4:S5"/>
    <mergeCell ref="T4:U5"/>
    <mergeCell ref="V4:W5"/>
  </mergeCells>
  <printOptions horizontalCentered="1"/>
  <pageMargins left="0.7875" right="0.7875" top="0.9840277777777777" bottom="0.9840277777777777" header="0.3145833333333333" footer="0.3145833333333333"/>
  <pageSetup firstPageNumber="1" useFirstPageNumber="1" fitToHeight="0" fitToWidth="1" horizontalDpi="600" verticalDpi="600" orientation="landscape" paperSize="9" scale="51"/>
  <headerFooter scaleWithDoc="0" alignWithMargins="0">
    <oddFooter>&amp;C&amp;"宋体"&amp;11第 &amp;P 页</oddFooter>
  </headerFooter>
</worksheet>
</file>

<file path=xl/worksheets/sheet2.xml><?xml version="1.0" encoding="utf-8"?>
<worksheet xmlns="http://schemas.openxmlformats.org/spreadsheetml/2006/main" xmlns:r="http://schemas.openxmlformats.org/officeDocument/2006/relationships">
  <dimension ref="A1:T69"/>
  <sheetViews>
    <sheetView zoomScaleSheetLayoutView="100" workbookViewId="0" topLeftCell="C55">
      <selection activeCell="T59" sqref="T59"/>
    </sheetView>
  </sheetViews>
  <sheetFormatPr defaultColWidth="9.00390625" defaultRowHeight="13.5"/>
  <cols>
    <col min="1" max="1" width="4.875" style="0" customWidth="1"/>
    <col min="2" max="2" width="8.625" style="0" customWidth="1"/>
    <col min="3" max="3" width="7.875" style="0" customWidth="1"/>
    <col min="4" max="4" width="8.125" style="0" customWidth="1"/>
    <col min="5" max="5" width="7.25390625" style="0" customWidth="1"/>
    <col min="6" max="6" width="8.625" style="0" customWidth="1"/>
    <col min="7" max="7" width="7.75390625" style="0" customWidth="1"/>
    <col min="8" max="8" width="5.875" style="0" customWidth="1"/>
    <col min="9" max="9" width="10.875" style="0" customWidth="1"/>
    <col min="10" max="10" width="11.25390625" style="0" customWidth="1"/>
    <col min="11" max="11" width="12.00390625" style="0" customWidth="1"/>
    <col min="12" max="12" width="11.25390625" style="0" customWidth="1"/>
    <col min="13" max="13" width="23.125" style="0" customWidth="1"/>
    <col min="14" max="14" width="7.75390625" style="0" customWidth="1"/>
    <col min="15" max="15" width="9.625" style="0" customWidth="1"/>
    <col min="16" max="16" width="28.25390625" style="0" customWidth="1"/>
    <col min="17" max="17" width="8.75390625" style="0" customWidth="1"/>
    <col min="19" max="19" width="7.625" style="0" customWidth="1"/>
    <col min="20" max="20" width="10.375" style="0" customWidth="1"/>
  </cols>
  <sheetData>
    <row r="1" spans="1:20" ht="15.75">
      <c r="A1" s="80" t="s">
        <v>39</v>
      </c>
      <c r="B1" s="80"/>
      <c r="C1" s="81"/>
      <c r="D1" s="82"/>
      <c r="E1" s="83"/>
      <c r="F1" s="84"/>
      <c r="G1" s="82"/>
      <c r="H1" s="81"/>
      <c r="I1" s="82"/>
      <c r="J1" s="81"/>
      <c r="K1" s="81"/>
      <c r="L1" s="81"/>
      <c r="M1" s="82"/>
      <c r="N1" s="81"/>
      <c r="O1" s="81"/>
      <c r="P1" s="81"/>
      <c r="Q1" s="92"/>
      <c r="R1" s="93"/>
      <c r="S1" s="93"/>
      <c r="T1" s="93"/>
    </row>
    <row r="2" spans="1:20" ht="33.75">
      <c r="A2" s="85" t="s">
        <v>40</v>
      </c>
      <c r="B2" s="85"/>
      <c r="C2" s="85"/>
      <c r="D2" s="85"/>
      <c r="E2" s="85"/>
      <c r="F2" s="85"/>
      <c r="G2" s="85"/>
      <c r="H2" s="85"/>
      <c r="I2" s="85"/>
      <c r="J2" s="85"/>
      <c r="K2" s="85"/>
      <c r="L2" s="85"/>
      <c r="M2" s="85"/>
      <c r="N2" s="85"/>
      <c r="O2" s="85"/>
      <c r="P2" s="85"/>
      <c r="Q2" s="94"/>
      <c r="R2" s="85"/>
      <c r="S2" s="85"/>
      <c r="T2" s="85"/>
    </row>
    <row r="3" spans="1:20" ht="22.5">
      <c r="A3" s="86" t="s">
        <v>41</v>
      </c>
      <c r="B3" s="86"/>
      <c r="C3" s="86"/>
      <c r="D3" s="86"/>
      <c r="E3" s="86"/>
      <c r="F3" s="86"/>
      <c r="G3" s="86"/>
      <c r="H3" s="86"/>
      <c r="I3" s="86"/>
      <c r="J3" s="86"/>
      <c r="K3" s="86"/>
      <c r="L3" s="86"/>
      <c r="M3" s="88"/>
      <c r="N3" s="89"/>
      <c r="O3" s="89"/>
      <c r="P3" s="89"/>
      <c r="Q3" s="95"/>
      <c r="R3" s="93"/>
      <c r="S3" s="89" t="s">
        <v>3</v>
      </c>
      <c r="T3" s="89"/>
    </row>
    <row r="4" spans="1:20" ht="18">
      <c r="A4" s="9" t="s">
        <v>4</v>
      </c>
      <c r="B4" s="10" t="s">
        <v>42</v>
      </c>
      <c r="C4" s="11" t="s">
        <v>43</v>
      </c>
      <c r="D4" s="11" t="s">
        <v>44</v>
      </c>
      <c r="E4" s="12" t="s">
        <v>45</v>
      </c>
      <c r="F4" s="11" t="s">
        <v>46</v>
      </c>
      <c r="G4" s="13" t="s">
        <v>47</v>
      </c>
      <c r="H4" s="13" t="s">
        <v>48</v>
      </c>
      <c r="I4" s="13" t="s">
        <v>49</v>
      </c>
      <c r="J4" s="13" t="s">
        <v>50</v>
      </c>
      <c r="K4" s="11" t="s">
        <v>51</v>
      </c>
      <c r="L4" s="11" t="s">
        <v>52</v>
      </c>
      <c r="M4" s="38" t="s">
        <v>53</v>
      </c>
      <c r="N4" s="39"/>
      <c r="O4" s="38"/>
      <c r="P4" s="38"/>
      <c r="Q4" s="96"/>
      <c r="R4" s="11" t="s">
        <v>54</v>
      </c>
      <c r="S4" s="11" t="s">
        <v>55</v>
      </c>
      <c r="T4" s="49" t="s">
        <v>56</v>
      </c>
    </row>
    <row r="5" spans="1:20" ht="24">
      <c r="A5" s="14"/>
      <c r="B5" s="10"/>
      <c r="C5" s="11"/>
      <c r="D5" s="11"/>
      <c r="E5" s="12"/>
      <c r="F5" s="11"/>
      <c r="G5" s="15"/>
      <c r="H5" s="15"/>
      <c r="I5" s="15"/>
      <c r="J5" s="15"/>
      <c r="K5" s="11"/>
      <c r="L5" s="11"/>
      <c r="M5" s="42" t="s">
        <v>57</v>
      </c>
      <c r="N5" s="42" t="s">
        <v>58</v>
      </c>
      <c r="O5" s="42" t="s">
        <v>59</v>
      </c>
      <c r="P5" s="42" t="s">
        <v>60</v>
      </c>
      <c r="Q5" s="97" t="s">
        <v>61</v>
      </c>
      <c r="R5" s="11"/>
      <c r="S5" s="11"/>
      <c r="T5" s="51"/>
    </row>
    <row r="6" spans="1:20" s="99" customFormat="1" ht="15.75">
      <c r="A6" s="16" t="s">
        <v>62</v>
      </c>
      <c r="B6" s="16"/>
      <c r="C6" s="16"/>
      <c r="D6" s="16"/>
      <c r="E6" s="17"/>
      <c r="F6" s="18"/>
      <c r="G6" s="10"/>
      <c r="H6" s="10"/>
      <c r="I6" s="43">
        <f>SUM(I7:I95)</f>
        <v>2989.2299999999996</v>
      </c>
      <c r="J6" s="10"/>
      <c r="K6" s="10"/>
      <c r="L6" s="10"/>
      <c r="M6" s="10"/>
      <c r="N6" s="10"/>
      <c r="O6" s="10"/>
      <c r="P6" s="10"/>
      <c r="Q6" s="52"/>
      <c r="R6" s="53"/>
      <c r="S6" s="53"/>
      <c r="T6" s="53"/>
    </row>
    <row r="7" spans="1:20" s="100" customFormat="1" ht="60.75">
      <c r="A7" s="24">
        <v>1</v>
      </c>
      <c r="B7" s="20" t="s">
        <v>63</v>
      </c>
      <c r="C7" s="20" t="s">
        <v>20</v>
      </c>
      <c r="D7" s="20" t="s">
        <v>64</v>
      </c>
      <c r="E7" s="20" t="s">
        <v>65</v>
      </c>
      <c r="F7" s="20" t="s">
        <v>66</v>
      </c>
      <c r="G7" s="20">
        <v>300</v>
      </c>
      <c r="H7" s="20" t="s">
        <v>67</v>
      </c>
      <c r="I7" s="20">
        <v>38.89</v>
      </c>
      <c r="J7" s="20" t="s">
        <v>68</v>
      </c>
      <c r="K7" s="20" t="s">
        <v>69</v>
      </c>
      <c r="L7" s="20">
        <v>2130504</v>
      </c>
      <c r="M7" s="20" t="s">
        <v>70</v>
      </c>
      <c r="N7" s="20" t="s">
        <v>71</v>
      </c>
      <c r="O7" s="20" t="s">
        <v>72</v>
      </c>
      <c r="P7" s="20" t="s">
        <v>73</v>
      </c>
      <c r="Q7" s="54">
        <v>0.95</v>
      </c>
      <c r="R7" s="20" t="s">
        <v>74</v>
      </c>
      <c r="S7" s="20" t="s">
        <v>20</v>
      </c>
      <c r="T7" s="20" t="s">
        <v>75</v>
      </c>
    </row>
    <row r="8" spans="1:20" s="100" customFormat="1" ht="60.75">
      <c r="A8" s="24">
        <v>2</v>
      </c>
      <c r="B8" s="20" t="s">
        <v>63</v>
      </c>
      <c r="C8" s="20" t="s">
        <v>20</v>
      </c>
      <c r="D8" s="20" t="s">
        <v>64</v>
      </c>
      <c r="E8" s="20" t="s">
        <v>65</v>
      </c>
      <c r="F8" s="20" t="s">
        <v>76</v>
      </c>
      <c r="G8" s="20">
        <v>1500</v>
      </c>
      <c r="H8" s="20" t="s">
        <v>67</v>
      </c>
      <c r="I8" s="20">
        <v>99.6</v>
      </c>
      <c r="J8" s="20" t="s">
        <v>68</v>
      </c>
      <c r="K8" s="20" t="s">
        <v>69</v>
      </c>
      <c r="L8" s="20">
        <v>2130504</v>
      </c>
      <c r="M8" s="20" t="s">
        <v>77</v>
      </c>
      <c r="N8" s="20" t="s">
        <v>78</v>
      </c>
      <c r="O8" s="20" t="s">
        <v>72</v>
      </c>
      <c r="P8" s="20" t="s">
        <v>79</v>
      </c>
      <c r="Q8" s="54">
        <v>0.95</v>
      </c>
      <c r="R8" s="20" t="s">
        <v>80</v>
      </c>
      <c r="S8" s="20" t="s">
        <v>20</v>
      </c>
      <c r="T8" s="20" t="s">
        <v>75</v>
      </c>
    </row>
    <row r="9" spans="1:20" s="100" customFormat="1" ht="60.75">
      <c r="A9" s="24">
        <v>3</v>
      </c>
      <c r="B9" s="20" t="s">
        <v>63</v>
      </c>
      <c r="C9" s="20" t="s">
        <v>20</v>
      </c>
      <c r="D9" s="20" t="s">
        <v>64</v>
      </c>
      <c r="E9" s="20" t="s">
        <v>65</v>
      </c>
      <c r="F9" s="20" t="s">
        <v>81</v>
      </c>
      <c r="G9" s="20">
        <v>730</v>
      </c>
      <c r="H9" s="20" t="s">
        <v>67</v>
      </c>
      <c r="I9" s="20">
        <v>54.53</v>
      </c>
      <c r="J9" s="20" t="s">
        <v>68</v>
      </c>
      <c r="K9" s="20" t="s">
        <v>69</v>
      </c>
      <c r="L9" s="20">
        <v>2130504</v>
      </c>
      <c r="M9" s="20" t="s">
        <v>82</v>
      </c>
      <c r="N9" s="20" t="s">
        <v>83</v>
      </c>
      <c r="O9" s="20" t="s">
        <v>84</v>
      </c>
      <c r="P9" s="20" t="s">
        <v>79</v>
      </c>
      <c r="Q9" s="54">
        <v>0.95</v>
      </c>
      <c r="R9" s="20" t="s">
        <v>80</v>
      </c>
      <c r="S9" s="20" t="s">
        <v>20</v>
      </c>
      <c r="T9" s="20" t="s">
        <v>75</v>
      </c>
    </row>
    <row r="10" spans="1:20" s="100" customFormat="1" ht="60.75">
      <c r="A10" s="24">
        <v>4</v>
      </c>
      <c r="B10" s="20" t="s">
        <v>85</v>
      </c>
      <c r="C10" s="20" t="s">
        <v>26</v>
      </c>
      <c r="D10" s="20" t="s">
        <v>86</v>
      </c>
      <c r="E10" s="20" t="s">
        <v>87</v>
      </c>
      <c r="F10" s="20" t="s">
        <v>88</v>
      </c>
      <c r="G10" s="20">
        <v>35</v>
      </c>
      <c r="H10" s="20" t="s">
        <v>67</v>
      </c>
      <c r="I10" s="20">
        <v>10.8</v>
      </c>
      <c r="J10" s="20" t="s">
        <v>68</v>
      </c>
      <c r="K10" s="20" t="s">
        <v>69</v>
      </c>
      <c r="L10" s="20">
        <v>2130504</v>
      </c>
      <c r="M10" s="20" t="s">
        <v>89</v>
      </c>
      <c r="N10" s="20" t="s">
        <v>90</v>
      </c>
      <c r="O10" s="20" t="s">
        <v>72</v>
      </c>
      <c r="P10" s="20" t="s">
        <v>91</v>
      </c>
      <c r="Q10" s="54">
        <v>0.95</v>
      </c>
      <c r="R10" s="20" t="s">
        <v>80</v>
      </c>
      <c r="S10" s="20" t="s">
        <v>26</v>
      </c>
      <c r="T10" s="20" t="s">
        <v>75</v>
      </c>
    </row>
    <row r="11" spans="1:20" s="100" customFormat="1" ht="60.75">
      <c r="A11" s="24">
        <v>5</v>
      </c>
      <c r="B11" s="20" t="s">
        <v>63</v>
      </c>
      <c r="C11" s="20" t="s">
        <v>22</v>
      </c>
      <c r="D11" s="20" t="s">
        <v>92</v>
      </c>
      <c r="E11" s="20" t="s">
        <v>93</v>
      </c>
      <c r="F11" s="20" t="s">
        <v>81</v>
      </c>
      <c r="G11" s="20" t="s">
        <v>94</v>
      </c>
      <c r="H11" s="20" t="s">
        <v>67</v>
      </c>
      <c r="I11" s="20">
        <v>63</v>
      </c>
      <c r="J11" s="20" t="s">
        <v>68</v>
      </c>
      <c r="K11" s="20" t="s">
        <v>69</v>
      </c>
      <c r="L11" s="20">
        <v>2130504</v>
      </c>
      <c r="M11" s="20" t="s">
        <v>94</v>
      </c>
      <c r="N11" s="20" t="s">
        <v>95</v>
      </c>
      <c r="O11" s="20" t="s">
        <v>96</v>
      </c>
      <c r="P11" s="20" t="s">
        <v>97</v>
      </c>
      <c r="Q11" s="54">
        <v>0.95</v>
      </c>
      <c r="R11" s="20" t="s">
        <v>80</v>
      </c>
      <c r="S11" s="20" t="s">
        <v>22</v>
      </c>
      <c r="T11" s="20" t="s">
        <v>75</v>
      </c>
    </row>
    <row r="12" spans="1:20" s="100" customFormat="1" ht="60.75">
      <c r="A12" s="24">
        <v>6</v>
      </c>
      <c r="B12" s="20" t="s">
        <v>85</v>
      </c>
      <c r="C12" s="20" t="s">
        <v>22</v>
      </c>
      <c r="D12" s="20" t="s">
        <v>98</v>
      </c>
      <c r="E12" s="20" t="s">
        <v>99</v>
      </c>
      <c r="F12" s="20" t="s">
        <v>100</v>
      </c>
      <c r="G12" s="20" t="s">
        <v>101</v>
      </c>
      <c r="H12" s="20" t="s">
        <v>67</v>
      </c>
      <c r="I12" s="20">
        <v>90</v>
      </c>
      <c r="J12" s="20" t="s">
        <v>68</v>
      </c>
      <c r="K12" s="20" t="s">
        <v>69</v>
      </c>
      <c r="L12" s="20">
        <v>2130504</v>
      </c>
      <c r="M12" s="20" t="s">
        <v>101</v>
      </c>
      <c r="N12" s="20" t="s">
        <v>102</v>
      </c>
      <c r="O12" s="20" t="s">
        <v>96</v>
      </c>
      <c r="P12" s="20" t="s">
        <v>103</v>
      </c>
      <c r="Q12" s="54">
        <v>0.95</v>
      </c>
      <c r="R12" s="20" t="s">
        <v>80</v>
      </c>
      <c r="S12" s="20" t="s">
        <v>22</v>
      </c>
      <c r="T12" s="20" t="s">
        <v>75</v>
      </c>
    </row>
    <row r="13" spans="1:20" s="100" customFormat="1" ht="60.75">
      <c r="A13" s="24">
        <v>7</v>
      </c>
      <c r="B13" s="20" t="s">
        <v>63</v>
      </c>
      <c r="C13" s="20" t="s">
        <v>31</v>
      </c>
      <c r="D13" s="20" t="s">
        <v>104</v>
      </c>
      <c r="E13" s="20" t="s">
        <v>105</v>
      </c>
      <c r="F13" s="20" t="s">
        <v>106</v>
      </c>
      <c r="G13" s="20">
        <v>10</v>
      </c>
      <c r="H13" s="20" t="s">
        <v>67</v>
      </c>
      <c r="I13" s="20">
        <v>35.8</v>
      </c>
      <c r="J13" s="20" t="s">
        <v>68</v>
      </c>
      <c r="K13" s="20" t="s">
        <v>69</v>
      </c>
      <c r="L13" s="20">
        <v>2130504</v>
      </c>
      <c r="M13" s="20" t="s">
        <v>107</v>
      </c>
      <c r="N13" s="20" t="s">
        <v>108</v>
      </c>
      <c r="O13" s="20" t="s">
        <v>72</v>
      </c>
      <c r="P13" s="20" t="s">
        <v>109</v>
      </c>
      <c r="Q13" s="54">
        <v>0.95</v>
      </c>
      <c r="R13" s="20" t="s">
        <v>80</v>
      </c>
      <c r="S13" s="20" t="s">
        <v>31</v>
      </c>
      <c r="T13" s="20" t="s">
        <v>75</v>
      </c>
    </row>
    <row r="14" spans="1:20" s="100" customFormat="1" ht="60.75">
      <c r="A14" s="24">
        <v>8</v>
      </c>
      <c r="B14" s="20" t="s">
        <v>63</v>
      </c>
      <c r="C14" s="20" t="s">
        <v>31</v>
      </c>
      <c r="D14" s="20" t="s">
        <v>104</v>
      </c>
      <c r="E14" s="20" t="s">
        <v>110</v>
      </c>
      <c r="F14" s="20" t="s">
        <v>111</v>
      </c>
      <c r="G14" s="20">
        <v>460</v>
      </c>
      <c r="H14" s="20" t="s">
        <v>67</v>
      </c>
      <c r="I14" s="20">
        <v>25.76</v>
      </c>
      <c r="J14" s="20" t="s">
        <v>68</v>
      </c>
      <c r="K14" s="20" t="s">
        <v>69</v>
      </c>
      <c r="L14" s="20">
        <v>2130504</v>
      </c>
      <c r="M14" s="20" t="s">
        <v>112</v>
      </c>
      <c r="N14" s="20" t="s">
        <v>113</v>
      </c>
      <c r="O14" s="20" t="s">
        <v>72</v>
      </c>
      <c r="P14" s="20" t="s">
        <v>109</v>
      </c>
      <c r="Q14" s="54">
        <v>0.95</v>
      </c>
      <c r="R14" s="20" t="s">
        <v>80</v>
      </c>
      <c r="S14" s="20" t="s">
        <v>31</v>
      </c>
      <c r="T14" s="20" t="s">
        <v>75</v>
      </c>
    </row>
    <row r="15" spans="1:20" s="100" customFormat="1" ht="60.75">
      <c r="A15" s="24">
        <v>9</v>
      </c>
      <c r="B15" s="20" t="s">
        <v>63</v>
      </c>
      <c r="C15" s="20" t="s">
        <v>31</v>
      </c>
      <c r="D15" s="20" t="s">
        <v>104</v>
      </c>
      <c r="E15" s="20" t="s">
        <v>114</v>
      </c>
      <c r="F15" s="20" t="s">
        <v>81</v>
      </c>
      <c r="G15" s="20">
        <v>475</v>
      </c>
      <c r="H15" s="20" t="s">
        <v>67</v>
      </c>
      <c r="I15" s="20">
        <v>22.8</v>
      </c>
      <c r="J15" s="20" t="s">
        <v>68</v>
      </c>
      <c r="K15" s="20" t="s">
        <v>69</v>
      </c>
      <c r="L15" s="20">
        <v>2130504</v>
      </c>
      <c r="M15" s="20" t="s">
        <v>115</v>
      </c>
      <c r="N15" s="20" t="s">
        <v>116</v>
      </c>
      <c r="O15" s="20" t="s">
        <v>72</v>
      </c>
      <c r="P15" s="20" t="s">
        <v>117</v>
      </c>
      <c r="Q15" s="54">
        <v>0.95</v>
      </c>
      <c r="R15" s="20" t="s">
        <v>80</v>
      </c>
      <c r="S15" s="20" t="s">
        <v>31</v>
      </c>
      <c r="T15" s="20" t="s">
        <v>75</v>
      </c>
    </row>
    <row r="16" spans="1:20" s="100" customFormat="1" ht="60.75">
      <c r="A16" s="24">
        <v>10</v>
      </c>
      <c r="B16" s="20" t="s">
        <v>63</v>
      </c>
      <c r="C16" s="20" t="s">
        <v>21</v>
      </c>
      <c r="D16" s="20" t="s">
        <v>118</v>
      </c>
      <c r="E16" s="20" t="s">
        <v>119</v>
      </c>
      <c r="F16" s="20" t="s">
        <v>81</v>
      </c>
      <c r="G16" s="20">
        <v>386</v>
      </c>
      <c r="H16" s="20" t="s">
        <v>67</v>
      </c>
      <c r="I16" s="20">
        <v>22.28</v>
      </c>
      <c r="J16" s="20" t="s">
        <v>68</v>
      </c>
      <c r="K16" s="20" t="s">
        <v>69</v>
      </c>
      <c r="L16" s="20">
        <v>2130504</v>
      </c>
      <c r="M16" s="20" t="s">
        <v>120</v>
      </c>
      <c r="N16" s="20" t="s">
        <v>121</v>
      </c>
      <c r="O16" s="20" t="s">
        <v>72</v>
      </c>
      <c r="P16" s="20" t="s">
        <v>122</v>
      </c>
      <c r="Q16" s="54">
        <v>0.95</v>
      </c>
      <c r="R16" s="20" t="s">
        <v>80</v>
      </c>
      <c r="S16" s="20" t="s">
        <v>21</v>
      </c>
      <c r="T16" s="20" t="s">
        <v>75</v>
      </c>
    </row>
    <row r="17" spans="1:20" s="100" customFormat="1" ht="60.75">
      <c r="A17" s="24">
        <v>11</v>
      </c>
      <c r="B17" s="20" t="s">
        <v>63</v>
      </c>
      <c r="C17" s="20" t="s">
        <v>21</v>
      </c>
      <c r="D17" s="20" t="s">
        <v>118</v>
      </c>
      <c r="E17" s="20" t="s">
        <v>118</v>
      </c>
      <c r="F17" s="20" t="s">
        <v>81</v>
      </c>
      <c r="G17" s="20">
        <v>547</v>
      </c>
      <c r="H17" s="20" t="s">
        <v>67</v>
      </c>
      <c r="I17" s="20">
        <v>25.22</v>
      </c>
      <c r="J17" s="20" t="s">
        <v>68</v>
      </c>
      <c r="K17" s="20" t="s">
        <v>69</v>
      </c>
      <c r="L17" s="20">
        <v>2130504</v>
      </c>
      <c r="M17" s="20" t="s">
        <v>123</v>
      </c>
      <c r="N17" s="20" t="s">
        <v>124</v>
      </c>
      <c r="O17" s="20" t="s">
        <v>72</v>
      </c>
      <c r="P17" s="20" t="s">
        <v>125</v>
      </c>
      <c r="Q17" s="54">
        <v>0.95</v>
      </c>
      <c r="R17" s="20" t="s">
        <v>80</v>
      </c>
      <c r="S17" s="20" t="s">
        <v>21</v>
      </c>
      <c r="T17" s="20" t="s">
        <v>75</v>
      </c>
    </row>
    <row r="18" spans="1:20" s="100" customFormat="1" ht="60.75">
      <c r="A18" s="24">
        <v>12</v>
      </c>
      <c r="B18" s="20" t="s">
        <v>63</v>
      </c>
      <c r="C18" s="20" t="s">
        <v>21</v>
      </c>
      <c r="D18" s="20" t="s">
        <v>118</v>
      </c>
      <c r="E18" s="20" t="s">
        <v>126</v>
      </c>
      <c r="F18" s="20" t="s">
        <v>81</v>
      </c>
      <c r="G18" s="20">
        <v>625</v>
      </c>
      <c r="H18" s="20" t="s">
        <v>67</v>
      </c>
      <c r="I18" s="20">
        <v>29.22</v>
      </c>
      <c r="J18" s="20" t="s">
        <v>68</v>
      </c>
      <c r="K18" s="20" t="s">
        <v>69</v>
      </c>
      <c r="L18" s="20">
        <v>2130504</v>
      </c>
      <c r="M18" s="20" t="s">
        <v>127</v>
      </c>
      <c r="N18" s="20" t="s">
        <v>128</v>
      </c>
      <c r="O18" s="20" t="s">
        <v>72</v>
      </c>
      <c r="P18" s="20" t="s">
        <v>122</v>
      </c>
      <c r="Q18" s="54">
        <v>0.95</v>
      </c>
      <c r="R18" s="20" t="s">
        <v>80</v>
      </c>
      <c r="S18" s="20" t="s">
        <v>21</v>
      </c>
      <c r="T18" s="20" t="s">
        <v>75</v>
      </c>
    </row>
    <row r="19" spans="1:20" s="100" customFormat="1" ht="60.75">
      <c r="A19" s="24">
        <v>13</v>
      </c>
      <c r="B19" s="20" t="s">
        <v>63</v>
      </c>
      <c r="C19" s="20" t="s">
        <v>21</v>
      </c>
      <c r="D19" s="20" t="s">
        <v>118</v>
      </c>
      <c r="E19" s="20" t="s">
        <v>129</v>
      </c>
      <c r="F19" s="20" t="s">
        <v>81</v>
      </c>
      <c r="G19" s="20">
        <v>474</v>
      </c>
      <c r="H19" s="20" t="s">
        <v>67</v>
      </c>
      <c r="I19" s="20">
        <v>22.16</v>
      </c>
      <c r="J19" s="20" t="s">
        <v>68</v>
      </c>
      <c r="K19" s="20" t="s">
        <v>69</v>
      </c>
      <c r="L19" s="20">
        <v>2130504</v>
      </c>
      <c r="M19" s="20" t="s">
        <v>130</v>
      </c>
      <c r="N19" s="20" t="s">
        <v>131</v>
      </c>
      <c r="O19" s="20" t="s">
        <v>72</v>
      </c>
      <c r="P19" s="20" t="s">
        <v>122</v>
      </c>
      <c r="Q19" s="54">
        <v>0.95</v>
      </c>
      <c r="R19" s="20" t="s">
        <v>80</v>
      </c>
      <c r="S19" s="20" t="s">
        <v>21</v>
      </c>
      <c r="T19" s="20" t="s">
        <v>75</v>
      </c>
    </row>
    <row r="20" spans="1:20" s="100" customFormat="1" ht="60.75">
      <c r="A20" s="24">
        <v>14</v>
      </c>
      <c r="B20" s="20" t="s">
        <v>85</v>
      </c>
      <c r="C20" s="20" t="s">
        <v>19</v>
      </c>
      <c r="D20" s="20" t="s">
        <v>132</v>
      </c>
      <c r="E20" s="20" t="s">
        <v>133</v>
      </c>
      <c r="F20" s="20" t="s">
        <v>134</v>
      </c>
      <c r="G20" s="20">
        <v>70</v>
      </c>
      <c r="H20" s="20" t="s">
        <v>135</v>
      </c>
      <c r="I20" s="20">
        <v>11.9</v>
      </c>
      <c r="J20" s="20" t="s">
        <v>68</v>
      </c>
      <c r="K20" s="20" t="s">
        <v>69</v>
      </c>
      <c r="L20" s="20">
        <v>2130504</v>
      </c>
      <c r="M20" s="20" t="s">
        <v>136</v>
      </c>
      <c r="N20" s="20" t="s">
        <v>137</v>
      </c>
      <c r="O20" s="20" t="s">
        <v>72</v>
      </c>
      <c r="P20" s="20" t="s">
        <v>138</v>
      </c>
      <c r="Q20" s="54">
        <v>0.95</v>
      </c>
      <c r="R20" s="20" t="s">
        <v>74</v>
      </c>
      <c r="S20" s="20" t="s">
        <v>19</v>
      </c>
      <c r="T20" s="20" t="s">
        <v>75</v>
      </c>
    </row>
    <row r="21" spans="1:20" s="100" customFormat="1" ht="60.75">
      <c r="A21" s="24">
        <v>15</v>
      </c>
      <c r="B21" s="20" t="s">
        <v>63</v>
      </c>
      <c r="C21" s="20" t="s">
        <v>23</v>
      </c>
      <c r="D21" s="20" t="s">
        <v>139</v>
      </c>
      <c r="E21" s="20" t="s">
        <v>140</v>
      </c>
      <c r="F21" s="20" t="s">
        <v>141</v>
      </c>
      <c r="G21" s="20">
        <v>520</v>
      </c>
      <c r="H21" s="20" t="s">
        <v>67</v>
      </c>
      <c r="I21" s="20">
        <v>44.8</v>
      </c>
      <c r="J21" s="20" t="s">
        <v>68</v>
      </c>
      <c r="K21" s="20" t="s">
        <v>69</v>
      </c>
      <c r="L21" s="20">
        <v>2130504</v>
      </c>
      <c r="M21" s="20" t="s">
        <v>142</v>
      </c>
      <c r="N21" s="20" t="s">
        <v>143</v>
      </c>
      <c r="O21" s="20" t="s">
        <v>72</v>
      </c>
      <c r="P21" s="20" t="s">
        <v>144</v>
      </c>
      <c r="Q21" s="54">
        <v>0.95</v>
      </c>
      <c r="R21" s="20" t="s">
        <v>80</v>
      </c>
      <c r="S21" s="20" t="s">
        <v>23</v>
      </c>
      <c r="T21" s="20" t="s">
        <v>75</v>
      </c>
    </row>
    <row r="22" spans="1:20" s="100" customFormat="1" ht="60.75">
      <c r="A22" s="24">
        <v>16</v>
      </c>
      <c r="B22" s="20" t="s">
        <v>63</v>
      </c>
      <c r="C22" s="20" t="s">
        <v>23</v>
      </c>
      <c r="D22" s="20" t="s">
        <v>139</v>
      </c>
      <c r="E22" s="20" t="s">
        <v>145</v>
      </c>
      <c r="F22" s="20" t="s">
        <v>141</v>
      </c>
      <c r="G22" s="20">
        <v>200</v>
      </c>
      <c r="H22" s="20" t="s">
        <v>67</v>
      </c>
      <c r="I22" s="20">
        <v>13.7</v>
      </c>
      <c r="J22" s="20" t="s">
        <v>68</v>
      </c>
      <c r="K22" s="20" t="s">
        <v>69</v>
      </c>
      <c r="L22" s="20">
        <v>2130504</v>
      </c>
      <c r="M22" s="20" t="s">
        <v>146</v>
      </c>
      <c r="N22" s="20" t="s">
        <v>147</v>
      </c>
      <c r="O22" s="20" t="s">
        <v>72</v>
      </c>
      <c r="P22" s="20" t="s">
        <v>148</v>
      </c>
      <c r="Q22" s="54">
        <v>0.95</v>
      </c>
      <c r="R22" s="20" t="s">
        <v>80</v>
      </c>
      <c r="S22" s="20" t="s">
        <v>23</v>
      </c>
      <c r="T22" s="20" t="s">
        <v>75</v>
      </c>
    </row>
    <row r="23" spans="1:20" s="100" customFormat="1" ht="60.75">
      <c r="A23" s="24">
        <v>17</v>
      </c>
      <c r="B23" s="20" t="s">
        <v>85</v>
      </c>
      <c r="C23" s="20" t="s">
        <v>23</v>
      </c>
      <c r="D23" s="20" t="s">
        <v>149</v>
      </c>
      <c r="E23" s="20" t="s">
        <v>150</v>
      </c>
      <c r="F23" s="20" t="s">
        <v>151</v>
      </c>
      <c r="G23" s="20">
        <v>1</v>
      </c>
      <c r="H23" s="20" t="s">
        <v>152</v>
      </c>
      <c r="I23" s="20">
        <v>11.3</v>
      </c>
      <c r="J23" s="20" t="s">
        <v>68</v>
      </c>
      <c r="K23" s="20" t="s">
        <v>69</v>
      </c>
      <c r="L23" s="20">
        <v>2130504</v>
      </c>
      <c r="M23" s="20" t="s">
        <v>153</v>
      </c>
      <c r="N23" s="20" t="s">
        <v>154</v>
      </c>
      <c r="O23" s="20" t="s">
        <v>72</v>
      </c>
      <c r="P23" s="20" t="s">
        <v>155</v>
      </c>
      <c r="Q23" s="54">
        <v>0.95</v>
      </c>
      <c r="R23" s="20" t="s">
        <v>74</v>
      </c>
      <c r="S23" s="20" t="s">
        <v>23</v>
      </c>
      <c r="T23" s="20" t="s">
        <v>75</v>
      </c>
    </row>
    <row r="24" spans="1:20" s="100" customFormat="1" ht="60.75">
      <c r="A24" s="24">
        <v>18</v>
      </c>
      <c r="B24" s="20" t="s">
        <v>85</v>
      </c>
      <c r="C24" s="20" t="s">
        <v>23</v>
      </c>
      <c r="D24" s="20" t="s">
        <v>149</v>
      </c>
      <c r="E24" s="20" t="s">
        <v>150</v>
      </c>
      <c r="F24" s="20" t="s">
        <v>156</v>
      </c>
      <c r="G24" s="20">
        <v>70</v>
      </c>
      <c r="H24" s="20" t="s">
        <v>135</v>
      </c>
      <c r="I24" s="20">
        <v>11.9</v>
      </c>
      <c r="J24" s="20" t="s">
        <v>68</v>
      </c>
      <c r="K24" s="20" t="s">
        <v>69</v>
      </c>
      <c r="L24" s="20">
        <v>2130504</v>
      </c>
      <c r="M24" s="20" t="s">
        <v>157</v>
      </c>
      <c r="N24" s="20" t="s">
        <v>158</v>
      </c>
      <c r="O24" s="20" t="s">
        <v>72</v>
      </c>
      <c r="P24" s="20" t="s">
        <v>159</v>
      </c>
      <c r="Q24" s="54">
        <v>0.95</v>
      </c>
      <c r="R24" s="20" t="s">
        <v>74</v>
      </c>
      <c r="S24" s="20" t="s">
        <v>23</v>
      </c>
      <c r="T24" s="20" t="s">
        <v>75</v>
      </c>
    </row>
    <row r="25" spans="1:20" s="100" customFormat="1" ht="60.75">
      <c r="A25" s="24">
        <v>19</v>
      </c>
      <c r="B25" s="20" t="s">
        <v>85</v>
      </c>
      <c r="C25" s="20" t="s">
        <v>23</v>
      </c>
      <c r="D25" s="20" t="s">
        <v>149</v>
      </c>
      <c r="E25" s="20" t="s">
        <v>160</v>
      </c>
      <c r="F25" s="20" t="s">
        <v>134</v>
      </c>
      <c r="G25" s="20">
        <v>62</v>
      </c>
      <c r="H25" s="20" t="s">
        <v>135</v>
      </c>
      <c r="I25" s="20">
        <v>10.54</v>
      </c>
      <c r="J25" s="20" t="s">
        <v>68</v>
      </c>
      <c r="K25" s="20" t="s">
        <v>69</v>
      </c>
      <c r="L25" s="20">
        <v>2130504</v>
      </c>
      <c r="M25" s="20" t="s">
        <v>161</v>
      </c>
      <c r="N25" s="20" t="s">
        <v>162</v>
      </c>
      <c r="O25" s="20" t="s">
        <v>72</v>
      </c>
      <c r="P25" s="20" t="s">
        <v>163</v>
      </c>
      <c r="Q25" s="54">
        <v>0.95</v>
      </c>
      <c r="R25" s="20" t="s">
        <v>74</v>
      </c>
      <c r="S25" s="20" t="s">
        <v>23</v>
      </c>
      <c r="T25" s="20" t="s">
        <v>75</v>
      </c>
    </row>
    <row r="26" spans="1:20" s="100" customFormat="1" ht="60.75">
      <c r="A26" s="24">
        <v>20</v>
      </c>
      <c r="B26" s="20" t="s">
        <v>63</v>
      </c>
      <c r="C26" s="20" t="s">
        <v>25</v>
      </c>
      <c r="D26" s="20" t="s">
        <v>164</v>
      </c>
      <c r="E26" s="20" t="s">
        <v>165</v>
      </c>
      <c r="F26" s="20" t="s">
        <v>166</v>
      </c>
      <c r="G26" s="20">
        <v>330</v>
      </c>
      <c r="H26" s="20" t="s">
        <v>67</v>
      </c>
      <c r="I26" s="20">
        <v>48.41</v>
      </c>
      <c r="J26" s="20" t="s">
        <v>68</v>
      </c>
      <c r="K26" s="20" t="s">
        <v>69</v>
      </c>
      <c r="L26" s="20">
        <v>2130504</v>
      </c>
      <c r="M26" s="20" t="s">
        <v>167</v>
      </c>
      <c r="N26" s="20" t="s">
        <v>168</v>
      </c>
      <c r="O26" s="20" t="s">
        <v>72</v>
      </c>
      <c r="P26" s="20" t="s">
        <v>169</v>
      </c>
      <c r="Q26" s="54">
        <v>0.95</v>
      </c>
      <c r="R26" s="20" t="s">
        <v>80</v>
      </c>
      <c r="S26" s="20" t="s">
        <v>25</v>
      </c>
      <c r="T26" s="20" t="s">
        <v>75</v>
      </c>
    </row>
    <row r="27" spans="1:20" s="100" customFormat="1" ht="60.75">
      <c r="A27" s="24">
        <v>21</v>
      </c>
      <c r="B27" s="20" t="s">
        <v>63</v>
      </c>
      <c r="C27" s="20" t="s">
        <v>25</v>
      </c>
      <c r="D27" s="20" t="s">
        <v>164</v>
      </c>
      <c r="E27" s="20" t="s">
        <v>165</v>
      </c>
      <c r="F27" s="20" t="s">
        <v>170</v>
      </c>
      <c r="G27" s="20">
        <v>540</v>
      </c>
      <c r="H27" s="20" t="s">
        <v>67</v>
      </c>
      <c r="I27" s="20">
        <v>28.08</v>
      </c>
      <c r="J27" s="20" t="s">
        <v>68</v>
      </c>
      <c r="K27" s="20" t="s">
        <v>69</v>
      </c>
      <c r="L27" s="20">
        <v>2130504</v>
      </c>
      <c r="M27" s="20" t="s">
        <v>171</v>
      </c>
      <c r="N27" s="20" t="s">
        <v>172</v>
      </c>
      <c r="O27" s="20" t="s">
        <v>72</v>
      </c>
      <c r="P27" s="20" t="s">
        <v>173</v>
      </c>
      <c r="Q27" s="54">
        <v>0.95</v>
      </c>
      <c r="R27" s="20" t="s">
        <v>74</v>
      </c>
      <c r="S27" s="20" t="s">
        <v>25</v>
      </c>
      <c r="T27" s="20" t="s">
        <v>75</v>
      </c>
    </row>
    <row r="28" spans="1:20" s="100" customFormat="1" ht="60.75">
      <c r="A28" s="24">
        <v>22</v>
      </c>
      <c r="B28" s="20" t="s">
        <v>85</v>
      </c>
      <c r="C28" s="20" t="s">
        <v>25</v>
      </c>
      <c r="D28" s="20" t="s">
        <v>174</v>
      </c>
      <c r="E28" s="20" t="s">
        <v>175</v>
      </c>
      <c r="F28" s="20" t="s">
        <v>176</v>
      </c>
      <c r="G28" s="20">
        <v>300</v>
      </c>
      <c r="H28" s="20" t="s">
        <v>67</v>
      </c>
      <c r="I28" s="20">
        <v>10.8</v>
      </c>
      <c r="J28" s="20" t="s">
        <v>68</v>
      </c>
      <c r="K28" s="20" t="s">
        <v>69</v>
      </c>
      <c r="L28" s="20">
        <v>2130504</v>
      </c>
      <c r="M28" s="20" t="s">
        <v>177</v>
      </c>
      <c r="N28" s="20" t="s">
        <v>178</v>
      </c>
      <c r="O28" s="20" t="s">
        <v>72</v>
      </c>
      <c r="P28" s="20" t="s">
        <v>179</v>
      </c>
      <c r="Q28" s="54">
        <v>0.95</v>
      </c>
      <c r="R28" s="20" t="s">
        <v>74</v>
      </c>
      <c r="S28" s="20" t="s">
        <v>25</v>
      </c>
      <c r="T28" s="20" t="s">
        <v>75</v>
      </c>
    </row>
    <row r="29" spans="1:20" s="100" customFormat="1" ht="60.75">
      <c r="A29" s="24">
        <v>23</v>
      </c>
      <c r="B29" s="20" t="s">
        <v>85</v>
      </c>
      <c r="C29" s="20" t="s">
        <v>25</v>
      </c>
      <c r="D29" s="20" t="s">
        <v>174</v>
      </c>
      <c r="E29" s="20" t="s">
        <v>180</v>
      </c>
      <c r="F29" s="20" t="s">
        <v>176</v>
      </c>
      <c r="G29" s="20">
        <v>90</v>
      </c>
      <c r="H29" s="20" t="s">
        <v>67</v>
      </c>
      <c r="I29" s="20">
        <v>3.24</v>
      </c>
      <c r="J29" s="20" t="s">
        <v>68</v>
      </c>
      <c r="K29" s="20" t="s">
        <v>69</v>
      </c>
      <c r="L29" s="20">
        <v>2130504</v>
      </c>
      <c r="M29" s="20" t="s">
        <v>181</v>
      </c>
      <c r="N29" s="20" t="s">
        <v>182</v>
      </c>
      <c r="O29" s="20" t="s">
        <v>72</v>
      </c>
      <c r="P29" s="20" t="s">
        <v>183</v>
      </c>
      <c r="Q29" s="54">
        <v>0.95</v>
      </c>
      <c r="R29" s="20" t="s">
        <v>74</v>
      </c>
      <c r="S29" s="20" t="s">
        <v>25</v>
      </c>
      <c r="T29" s="20" t="s">
        <v>75</v>
      </c>
    </row>
    <row r="30" spans="1:20" s="100" customFormat="1" ht="60.75">
      <c r="A30" s="24">
        <v>24</v>
      </c>
      <c r="B30" s="20" t="s">
        <v>85</v>
      </c>
      <c r="C30" s="20" t="s">
        <v>25</v>
      </c>
      <c r="D30" s="20" t="s">
        <v>174</v>
      </c>
      <c r="E30" s="20" t="s">
        <v>184</v>
      </c>
      <c r="F30" s="20" t="s">
        <v>141</v>
      </c>
      <c r="G30" s="20">
        <v>180</v>
      </c>
      <c r="H30" s="20" t="s">
        <v>67</v>
      </c>
      <c r="I30" s="20">
        <v>9.02</v>
      </c>
      <c r="J30" s="20" t="s">
        <v>68</v>
      </c>
      <c r="K30" s="20" t="s">
        <v>69</v>
      </c>
      <c r="L30" s="20">
        <v>2130504</v>
      </c>
      <c r="M30" s="20" t="s">
        <v>185</v>
      </c>
      <c r="N30" s="20" t="s">
        <v>186</v>
      </c>
      <c r="O30" s="20" t="s">
        <v>72</v>
      </c>
      <c r="P30" s="20" t="s">
        <v>187</v>
      </c>
      <c r="Q30" s="54">
        <v>0.95</v>
      </c>
      <c r="R30" s="20" t="s">
        <v>80</v>
      </c>
      <c r="S30" s="20" t="s">
        <v>25</v>
      </c>
      <c r="T30" s="20" t="s">
        <v>75</v>
      </c>
    </row>
    <row r="31" spans="1:20" s="100" customFormat="1" ht="60.75">
      <c r="A31" s="24">
        <v>25</v>
      </c>
      <c r="B31" s="20" t="s">
        <v>63</v>
      </c>
      <c r="C31" s="20" t="s">
        <v>24</v>
      </c>
      <c r="D31" s="20" t="s">
        <v>188</v>
      </c>
      <c r="E31" s="20" t="s">
        <v>189</v>
      </c>
      <c r="F31" s="20" t="s">
        <v>81</v>
      </c>
      <c r="G31" s="20">
        <v>260</v>
      </c>
      <c r="H31" s="20" t="s">
        <v>67</v>
      </c>
      <c r="I31" s="20">
        <v>16.5</v>
      </c>
      <c r="J31" s="20" t="s">
        <v>68</v>
      </c>
      <c r="K31" s="20" t="s">
        <v>69</v>
      </c>
      <c r="L31" s="20">
        <v>2130504</v>
      </c>
      <c r="M31" s="20" t="s">
        <v>190</v>
      </c>
      <c r="N31" s="20" t="s">
        <v>191</v>
      </c>
      <c r="O31" s="20" t="s">
        <v>72</v>
      </c>
      <c r="P31" s="20" t="s">
        <v>192</v>
      </c>
      <c r="Q31" s="54">
        <v>0.95</v>
      </c>
      <c r="R31" s="20" t="s">
        <v>80</v>
      </c>
      <c r="S31" s="20" t="s">
        <v>24</v>
      </c>
      <c r="T31" s="20" t="s">
        <v>75</v>
      </c>
    </row>
    <row r="32" spans="1:20" s="100" customFormat="1" ht="60.75">
      <c r="A32" s="24">
        <v>26</v>
      </c>
      <c r="B32" s="20" t="s">
        <v>63</v>
      </c>
      <c r="C32" s="20" t="s">
        <v>30</v>
      </c>
      <c r="D32" s="20" t="s">
        <v>193</v>
      </c>
      <c r="E32" s="20" t="s">
        <v>194</v>
      </c>
      <c r="F32" s="20" t="s">
        <v>195</v>
      </c>
      <c r="G32" s="20">
        <v>1</v>
      </c>
      <c r="H32" s="20" t="s">
        <v>196</v>
      </c>
      <c r="I32" s="20">
        <v>52.35</v>
      </c>
      <c r="J32" s="20" t="s">
        <v>68</v>
      </c>
      <c r="K32" s="20" t="s">
        <v>69</v>
      </c>
      <c r="L32" s="20">
        <v>2130504</v>
      </c>
      <c r="M32" s="20" t="s">
        <v>197</v>
      </c>
      <c r="N32" s="20" t="s">
        <v>198</v>
      </c>
      <c r="O32" s="20" t="s">
        <v>72</v>
      </c>
      <c r="P32" s="20" t="s">
        <v>199</v>
      </c>
      <c r="Q32" s="54">
        <v>0.95</v>
      </c>
      <c r="R32" s="20" t="s">
        <v>200</v>
      </c>
      <c r="S32" s="20" t="s">
        <v>30</v>
      </c>
      <c r="T32" s="20" t="s">
        <v>75</v>
      </c>
    </row>
    <row r="33" spans="1:20" s="100" customFormat="1" ht="60.75">
      <c r="A33" s="24">
        <v>27</v>
      </c>
      <c r="B33" s="20" t="s">
        <v>63</v>
      </c>
      <c r="C33" s="20" t="s">
        <v>30</v>
      </c>
      <c r="D33" s="20" t="s">
        <v>193</v>
      </c>
      <c r="E33" s="20" t="s">
        <v>201</v>
      </c>
      <c r="F33" s="20" t="s">
        <v>195</v>
      </c>
      <c r="G33" s="20">
        <v>1</v>
      </c>
      <c r="H33" s="20" t="s">
        <v>196</v>
      </c>
      <c r="I33" s="20">
        <v>41.86</v>
      </c>
      <c r="J33" s="20" t="s">
        <v>68</v>
      </c>
      <c r="K33" s="20" t="s">
        <v>69</v>
      </c>
      <c r="L33" s="20">
        <v>2130504</v>
      </c>
      <c r="M33" s="20" t="s">
        <v>202</v>
      </c>
      <c r="N33" s="20" t="s">
        <v>203</v>
      </c>
      <c r="O33" s="20" t="s">
        <v>72</v>
      </c>
      <c r="P33" s="20" t="s">
        <v>204</v>
      </c>
      <c r="Q33" s="54">
        <v>0.95</v>
      </c>
      <c r="R33" s="20" t="s">
        <v>200</v>
      </c>
      <c r="S33" s="20" t="s">
        <v>30</v>
      </c>
      <c r="T33" s="20" t="s">
        <v>75</v>
      </c>
    </row>
    <row r="34" spans="1:20" s="100" customFormat="1" ht="72.75">
      <c r="A34" s="24">
        <v>28</v>
      </c>
      <c r="B34" s="20" t="s">
        <v>63</v>
      </c>
      <c r="C34" s="20" t="s">
        <v>30</v>
      </c>
      <c r="D34" s="20" t="s">
        <v>193</v>
      </c>
      <c r="E34" s="20" t="s">
        <v>194</v>
      </c>
      <c r="F34" s="20" t="s">
        <v>205</v>
      </c>
      <c r="G34" s="20">
        <v>1000</v>
      </c>
      <c r="H34" s="20" t="s">
        <v>206</v>
      </c>
      <c r="I34" s="20">
        <v>22.8</v>
      </c>
      <c r="J34" s="20" t="s">
        <v>68</v>
      </c>
      <c r="K34" s="20" t="s">
        <v>69</v>
      </c>
      <c r="L34" s="20">
        <v>2130504</v>
      </c>
      <c r="M34" s="20" t="s">
        <v>207</v>
      </c>
      <c r="N34" s="20" t="s">
        <v>208</v>
      </c>
      <c r="O34" s="20" t="s">
        <v>72</v>
      </c>
      <c r="P34" s="20" t="s">
        <v>209</v>
      </c>
      <c r="Q34" s="54">
        <v>0.95</v>
      </c>
      <c r="R34" s="20" t="s">
        <v>80</v>
      </c>
      <c r="S34" s="20" t="s">
        <v>30</v>
      </c>
      <c r="T34" s="20" t="s">
        <v>75</v>
      </c>
    </row>
    <row r="35" spans="1:20" s="100" customFormat="1" ht="60.75">
      <c r="A35" s="24">
        <v>80</v>
      </c>
      <c r="B35" s="20" t="s">
        <v>85</v>
      </c>
      <c r="C35" s="20" t="s">
        <v>19</v>
      </c>
      <c r="D35" s="24" t="s">
        <v>132</v>
      </c>
      <c r="E35" s="24" t="s">
        <v>132</v>
      </c>
      <c r="F35" s="87" t="s">
        <v>210</v>
      </c>
      <c r="G35" s="24">
        <v>1</v>
      </c>
      <c r="H35" s="24" t="s">
        <v>196</v>
      </c>
      <c r="I35" s="20">
        <v>65</v>
      </c>
      <c r="J35" s="20" t="s">
        <v>68</v>
      </c>
      <c r="K35" s="90" t="s">
        <v>211</v>
      </c>
      <c r="L35" s="91">
        <v>2130505</v>
      </c>
      <c r="M35" s="20" t="s">
        <v>212</v>
      </c>
      <c r="N35" s="20" t="s">
        <v>213</v>
      </c>
      <c r="O35" s="20" t="s">
        <v>214</v>
      </c>
      <c r="P35" s="20" t="s">
        <v>215</v>
      </c>
      <c r="Q35" s="54">
        <v>0.93</v>
      </c>
      <c r="R35" s="20" t="s">
        <v>216</v>
      </c>
      <c r="S35" s="20" t="s">
        <v>19</v>
      </c>
      <c r="T35" s="20" t="s">
        <v>75</v>
      </c>
    </row>
    <row r="36" spans="1:20" s="100" customFormat="1" ht="60.75">
      <c r="A36" s="24">
        <v>81</v>
      </c>
      <c r="B36" s="20" t="s">
        <v>85</v>
      </c>
      <c r="C36" s="20" t="s">
        <v>24</v>
      </c>
      <c r="D36" s="24" t="s">
        <v>217</v>
      </c>
      <c r="E36" s="24" t="s">
        <v>217</v>
      </c>
      <c r="F36" s="87" t="s">
        <v>210</v>
      </c>
      <c r="G36" s="24">
        <v>1</v>
      </c>
      <c r="H36" s="24" t="s">
        <v>196</v>
      </c>
      <c r="I36" s="20">
        <v>45</v>
      </c>
      <c r="J36" s="20" t="s">
        <v>68</v>
      </c>
      <c r="K36" s="90" t="s">
        <v>211</v>
      </c>
      <c r="L36" s="91">
        <v>2130505</v>
      </c>
      <c r="M36" s="20" t="s">
        <v>212</v>
      </c>
      <c r="N36" s="20" t="s">
        <v>213</v>
      </c>
      <c r="O36" s="20" t="s">
        <v>214</v>
      </c>
      <c r="P36" s="20" t="s">
        <v>215</v>
      </c>
      <c r="Q36" s="54">
        <v>0.93</v>
      </c>
      <c r="R36" s="20" t="s">
        <v>216</v>
      </c>
      <c r="S36" s="20" t="s">
        <v>24</v>
      </c>
      <c r="T36" s="20" t="s">
        <v>75</v>
      </c>
    </row>
    <row r="37" spans="1:20" s="100" customFormat="1" ht="60.75">
      <c r="A37" s="24">
        <v>82</v>
      </c>
      <c r="B37" s="20" t="s">
        <v>85</v>
      </c>
      <c r="C37" s="20" t="s">
        <v>28</v>
      </c>
      <c r="D37" s="24" t="s">
        <v>218</v>
      </c>
      <c r="E37" s="24" t="s">
        <v>218</v>
      </c>
      <c r="F37" s="87" t="s">
        <v>210</v>
      </c>
      <c r="G37" s="24">
        <v>1</v>
      </c>
      <c r="H37" s="24" t="s">
        <v>196</v>
      </c>
      <c r="I37" s="20">
        <v>75</v>
      </c>
      <c r="J37" s="20" t="s">
        <v>68</v>
      </c>
      <c r="K37" s="90" t="s">
        <v>211</v>
      </c>
      <c r="L37" s="91">
        <v>2130505</v>
      </c>
      <c r="M37" s="20" t="s">
        <v>212</v>
      </c>
      <c r="N37" s="20" t="s">
        <v>213</v>
      </c>
      <c r="O37" s="20" t="s">
        <v>214</v>
      </c>
      <c r="P37" s="20" t="s">
        <v>215</v>
      </c>
      <c r="Q37" s="54">
        <v>0.93</v>
      </c>
      <c r="R37" s="20" t="s">
        <v>216</v>
      </c>
      <c r="S37" s="20" t="s">
        <v>28</v>
      </c>
      <c r="T37" s="20" t="s">
        <v>75</v>
      </c>
    </row>
    <row r="38" spans="1:20" s="100" customFormat="1" ht="60.75">
      <c r="A38" s="24">
        <v>83</v>
      </c>
      <c r="B38" s="20" t="s">
        <v>85</v>
      </c>
      <c r="C38" s="20" t="s">
        <v>20</v>
      </c>
      <c r="D38" s="24" t="s">
        <v>219</v>
      </c>
      <c r="E38" s="24" t="s">
        <v>219</v>
      </c>
      <c r="F38" s="87" t="s">
        <v>210</v>
      </c>
      <c r="G38" s="24">
        <v>1</v>
      </c>
      <c r="H38" s="24" t="s">
        <v>196</v>
      </c>
      <c r="I38" s="20">
        <v>33</v>
      </c>
      <c r="J38" s="20" t="s">
        <v>68</v>
      </c>
      <c r="K38" s="90" t="s">
        <v>211</v>
      </c>
      <c r="L38" s="91">
        <v>2130505</v>
      </c>
      <c r="M38" s="20" t="s">
        <v>212</v>
      </c>
      <c r="N38" s="20" t="s">
        <v>213</v>
      </c>
      <c r="O38" s="20" t="s">
        <v>214</v>
      </c>
      <c r="P38" s="20" t="s">
        <v>215</v>
      </c>
      <c r="Q38" s="54">
        <v>0.93</v>
      </c>
      <c r="R38" s="20" t="s">
        <v>216</v>
      </c>
      <c r="S38" s="20" t="s">
        <v>20</v>
      </c>
      <c r="T38" s="20" t="s">
        <v>75</v>
      </c>
    </row>
    <row r="39" spans="1:20" s="100" customFormat="1" ht="60.75">
      <c r="A39" s="24">
        <v>84</v>
      </c>
      <c r="B39" s="20" t="s">
        <v>85</v>
      </c>
      <c r="C39" s="20" t="s">
        <v>29</v>
      </c>
      <c r="D39" s="24" t="s">
        <v>220</v>
      </c>
      <c r="E39" s="24" t="s">
        <v>220</v>
      </c>
      <c r="F39" s="87" t="s">
        <v>210</v>
      </c>
      <c r="G39" s="24">
        <v>1</v>
      </c>
      <c r="H39" s="24" t="s">
        <v>196</v>
      </c>
      <c r="I39" s="20">
        <v>44</v>
      </c>
      <c r="J39" s="20" t="s">
        <v>68</v>
      </c>
      <c r="K39" s="90" t="s">
        <v>211</v>
      </c>
      <c r="L39" s="91">
        <v>2130505</v>
      </c>
      <c r="M39" s="20" t="s">
        <v>212</v>
      </c>
      <c r="N39" s="20" t="s">
        <v>213</v>
      </c>
      <c r="O39" s="20" t="s">
        <v>214</v>
      </c>
      <c r="P39" s="20" t="s">
        <v>215</v>
      </c>
      <c r="Q39" s="54">
        <v>0.93</v>
      </c>
      <c r="R39" s="20" t="s">
        <v>216</v>
      </c>
      <c r="S39" s="20" t="s">
        <v>29</v>
      </c>
      <c r="T39" s="20" t="s">
        <v>75</v>
      </c>
    </row>
    <row r="40" spans="1:20" s="100" customFormat="1" ht="60.75">
      <c r="A40" s="24">
        <v>85</v>
      </c>
      <c r="B40" s="20" t="s">
        <v>85</v>
      </c>
      <c r="C40" s="20" t="s">
        <v>18</v>
      </c>
      <c r="D40" s="24" t="s">
        <v>221</v>
      </c>
      <c r="E40" s="24" t="s">
        <v>221</v>
      </c>
      <c r="F40" s="87" t="s">
        <v>210</v>
      </c>
      <c r="G40" s="24">
        <v>1</v>
      </c>
      <c r="H40" s="24" t="s">
        <v>196</v>
      </c>
      <c r="I40" s="20">
        <v>30</v>
      </c>
      <c r="J40" s="20" t="s">
        <v>68</v>
      </c>
      <c r="K40" s="90" t="s">
        <v>211</v>
      </c>
      <c r="L40" s="91">
        <v>2130505</v>
      </c>
      <c r="M40" s="20" t="s">
        <v>212</v>
      </c>
      <c r="N40" s="20" t="s">
        <v>213</v>
      </c>
      <c r="O40" s="20" t="s">
        <v>214</v>
      </c>
      <c r="P40" s="20" t="s">
        <v>215</v>
      </c>
      <c r="Q40" s="54">
        <v>0.93</v>
      </c>
      <c r="R40" s="20" t="s">
        <v>216</v>
      </c>
      <c r="S40" s="20" t="s">
        <v>18</v>
      </c>
      <c r="T40" s="20" t="s">
        <v>75</v>
      </c>
    </row>
    <row r="41" spans="1:20" s="100" customFormat="1" ht="60.75">
      <c r="A41" s="24">
        <v>86</v>
      </c>
      <c r="B41" s="20" t="s">
        <v>85</v>
      </c>
      <c r="C41" s="20" t="s">
        <v>30</v>
      </c>
      <c r="D41" s="24" t="s">
        <v>222</v>
      </c>
      <c r="E41" s="101" t="s">
        <v>222</v>
      </c>
      <c r="F41" s="87" t="s">
        <v>210</v>
      </c>
      <c r="G41" s="24">
        <v>1</v>
      </c>
      <c r="H41" s="24" t="s">
        <v>196</v>
      </c>
      <c r="I41" s="20">
        <v>70</v>
      </c>
      <c r="J41" s="20" t="s">
        <v>68</v>
      </c>
      <c r="K41" s="90" t="s">
        <v>211</v>
      </c>
      <c r="L41" s="91">
        <v>2130505</v>
      </c>
      <c r="M41" s="20" t="s">
        <v>212</v>
      </c>
      <c r="N41" s="20" t="s">
        <v>213</v>
      </c>
      <c r="O41" s="20" t="s">
        <v>214</v>
      </c>
      <c r="P41" s="20" t="s">
        <v>215</v>
      </c>
      <c r="Q41" s="54">
        <v>0.93</v>
      </c>
      <c r="R41" s="20" t="s">
        <v>216</v>
      </c>
      <c r="S41" s="20" t="s">
        <v>30</v>
      </c>
      <c r="T41" s="20" t="s">
        <v>75</v>
      </c>
    </row>
    <row r="42" spans="1:20" s="100" customFormat="1" ht="60.75">
      <c r="A42" s="24">
        <v>87</v>
      </c>
      <c r="B42" s="20" t="s">
        <v>85</v>
      </c>
      <c r="C42" s="20" t="s">
        <v>19</v>
      </c>
      <c r="D42" s="24" t="s">
        <v>223</v>
      </c>
      <c r="E42" s="101" t="s">
        <v>223</v>
      </c>
      <c r="F42" s="87" t="s">
        <v>210</v>
      </c>
      <c r="G42" s="24">
        <v>1</v>
      </c>
      <c r="H42" s="24" t="s">
        <v>196</v>
      </c>
      <c r="I42" s="20">
        <v>10</v>
      </c>
      <c r="J42" s="20" t="s">
        <v>68</v>
      </c>
      <c r="K42" s="90" t="s">
        <v>211</v>
      </c>
      <c r="L42" s="91">
        <v>2130505</v>
      </c>
      <c r="M42" s="20" t="s">
        <v>212</v>
      </c>
      <c r="N42" s="20" t="s">
        <v>213</v>
      </c>
      <c r="O42" s="20" t="s">
        <v>214</v>
      </c>
      <c r="P42" s="20" t="s">
        <v>215</v>
      </c>
      <c r="Q42" s="54">
        <v>0.93</v>
      </c>
      <c r="R42" s="20" t="s">
        <v>216</v>
      </c>
      <c r="S42" s="20" t="s">
        <v>19</v>
      </c>
      <c r="T42" s="20" t="s">
        <v>75</v>
      </c>
    </row>
    <row r="43" spans="1:20" s="100" customFormat="1" ht="60.75">
      <c r="A43" s="24">
        <v>88</v>
      </c>
      <c r="B43" s="20" t="s">
        <v>85</v>
      </c>
      <c r="C43" s="20" t="s">
        <v>28</v>
      </c>
      <c r="D43" s="24" t="s">
        <v>224</v>
      </c>
      <c r="E43" s="101" t="s">
        <v>224</v>
      </c>
      <c r="F43" s="87" t="s">
        <v>210</v>
      </c>
      <c r="G43" s="24">
        <v>1</v>
      </c>
      <c r="H43" s="24" t="s">
        <v>196</v>
      </c>
      <c r="I43" s="20">
        <v>59</v>
      </c>
      <c r="J43" s="20" t="s">
        <v>68</v>
      </c>
      <c r="K43" s="90" t="s">
        <v>211</v>
      </c>
      <c r="L43" s="91">
        <v>2130505</v>
      </c>
      <c r="M43" s="20" t="s">
        <v>212</v>
      </c>
      <c r="N43" s="20" t="s">
        <v>213</v>
      </c>
      <c r="O43" s="20" t="s">
        <v>214</v>
      </c>
      <c r="P43" s="20" t="s">
        <v>215</v>
      </c>
      <c r="Q43" s="54">
        <v>0.93</v>
      </c>
      <c r="R43" s="20" t="s">
        <v>216</v>
      </c>
      <c r="S43" s="20" t="s">
        <v>28</v>
      </c>
      <c r="T43" s="20" t="s">
        <v>75</v>
      </c>
    </row>
    <row r="44" spans="1:20" s="100" customFormat="1" ht="60.75">
      <c r="A44" s="24">
        <v>89</v>
      </c>
      <c r="B44" s="20" t="s">
        <v>85</v>
      </c>
      <c r="C44" s="20" t="s">
        <v>28</v>
      </c>
      <c r="D44" s="24" t="s">
        <v>225</v>
      </c>
      <c r="E44" s="101" t="s">
        <v>225</v>
      </c>
      <c r="F44" s="87" t="s">
        <v>210</v>
      </c>
      <c r="G44" s="24">
        <v>1</v>
      </c>
      <c r="H44" s="24" t="s">
        <v>196</v>
      </c>
      <c r="I44" s="20">
        <v>55</v>
      </c>
      <c r="J44" s="20" t="s">
        <v>68</v>
      </c>
      <c r="K44" s="90" t="s">
        <v>211</v>
      </c>
      <c r="L44" s="91">
        <v>2130505</v>
      </c>
      <c r="M44" s="20" t="s">
        <v>212</v>
      </c>
      <c r="N44" s="20" t="s">
        <v>213</v>
      </c>
      <c r="O44" s="20" t="s">
        <v>214</v>
      </c>
      <c r="P44" s="20" t="s">
        <v>215</v>
      </c>
      <c r="Q44" s="54">
        <v>0.93</v>
      </c>
      <c r="R44" s="20" t="s">
        <v>216</v>
      </c>
      <c r="S44" s="20" t="s">
        <v>28</v>
      </c>
      <c r="T44" s="20" t="s">
        <v>75</v>
      </c>
    </row>
    <row r="45" spans="1:20" s="100" customFormat="1" ht="60.75">
      <c r="A45" s="24">
        <v>90</v>
      </c>
      <c r="B45" s="20" t="s">
        <v>85</v>
      </c>
      <c r="C45" s="20" t="s">
        <v>25</v>
      </c>
      <c r="D45" s="24" t="s">
        <v>174</v>
      </c>
      <c r="E45" s="24" t="s">
        <v>174</v>
      </c>
      <c r="F45" s="87" t="s">
        <v>210</v>
      </c>
      <c r="G45" s="24">
        <v>1</v>
      </c>
      <c r="H45" s="24" t="s">
        <v>196</v>
      </c>
      <c r="I45" s="20">
        <v>72</v>
      </c>
      <c r="J45" s="20" t="s">
        <v>68</v>
      </c>
      <c r="K45" s="90" t="s">
        <v>211</v>
      </c>
      <c r="L45" s="91">
        <v>2130505</v>
      </c>
      <c r="M45" s="20" t="s">
        <v>212</v>
      </c>
      <c r="N45" s="20" t="s">
        <v>213</v>
      </c>
      <c r="O45" s="20" t="s">
        <v>214</v>
      </c>
      <c r="P45" s="20" t="s">
        <v>215</v>
      </c>
      <c r="Q45" s="54">
        <v>0.93</v>
      </c>
      <c r="R45" s="20" t="s">
        <v>216</v>
      </c>
      <c r="S45" s="20" t="s">
        <v>25</v>
      </c>
      <c r="T45" s="20" t="s">
        <v>75</v>
      </c>
    </row>
    <row r="46" spans="1:20" s="100" customFormat="1" ht="60.75">
      <c r="A46" s="24">
        <v>91</v>
      </c>
      <c r="B46" s="20" t="s">
        <v>85</v>
      </c>
      <c r="C46" s="20" t="s">
        <v>20</v>
      </c>
      <c r="D46" s="24" t="s">
        <v>226</v>
      </c>
      <c r="E46" s="24" t="s">
        <v>226</v>
      </c>
      <c r="F46" s="87" t="s">
        <v>210</v>
      </c>
      <c r="G46" s="24">
        <v>1</v>
      </c>
      <c r="H46" s="24" t="s">
        <v>196</v>
      </c>
      <c r="I46" s="20">
        <v>10</v>
      </c>
      <c r="J46" s="20" t="s">
        <v>68</v>
      </c>
      <c r="K46" s="90" t="s">
        <v>211</v>
      </c>
      <c r="L46" s="91">
        <v>2130505</v>
      </c>
      <c r="M46" s="20" t="s">
        <v>212</v>
      </c>
      <c r="N46" s="20" t="s">
        <v>213</v>
      </c>
      <c r="O46" s="20" t="s">
        <v>214</v>
      </c>
      <c r="P46" s="20" t="s">
        <v>215</v>
      </c>
      <c r="Q46" s="54">
        <v>0.93</v>
      </c>
      <c r="R46" s="20" t="s">
        <v>216</v>
      </c>
      <c r="S46" s="20" t="s">
        <v>20</v>
      </c>
      <c r="T46" s="20" t="s">
        <v>75</v>
      </c>
    </row>
    <row r="47" spans="1:20" s="100" customFormat="1" ht="60.75">
      <c r="A47" s="24">
        <v>92</v>
      </c>
      <c r="B47" s="20" t="s">
        <v>85</v>
      </c>
      <c r="C47" s="20" t="s">
        <v>21</v>
      </c>
      <c r="D47" s="24" t="s">
        <v>227</v>
      </c>
      <c r="E47" s="24" t="s">
        <v>227</v>
      </c>
      <c r="F47" s="87" t="s">
        <v>210</v>
      </c>
      <c r="G47" s="24">
        <v>1</v>
      </c>
      <c r="H47" s="24" t="s">
        <v>196</v>
      </c>
      <c r="I47" s="20">
        <v>60</v>
      </c>
      <c r="J47" s="20" t="s">
        <v>68</v>
      </c>
      <c r="K47" s="90" t="s">
        <v>211</v>
      </c>
      <c r="L47" s="91">
        <v>2130505</v>
      </c>
      <c r="M47" s="20" t="s">
        <v>212</v>
      </c>
      <c r="N47" s="20" t="s">
        <v>213</v>
      </c>
      <c r="O47" s="20" t="s">
        <v>214</v>
      </c>
      <c r="P47" s="20" t="s">
        <v>215</v>
      </c>
      <c r="Q47" s="54">
        <v>0.93</v>
      </c>
      <c r="R47" s="20" t="s">
        <v>216</v>
      </c>
      <c r="S47" s="20" t="s">
        <v>21</v>
      </c>
      <c r="T47" s="20" t="s">
        <v>75</v>
      </c>
    </row>
    <row r="48" spans="1:20" s="100" customFormat="1" ht="60.75">
      <c r="A48" s="24">
        <v>93</v>
      </c>
      <c r="B48" s="20" t="s">
        <v>85</v>
      </c>
      <c r="C48" s="20" t="s">
        <v>21</v>
      </c>
      <c r="D48" s="24" t="s">
        <v>228</v>
      </c>
      <c r="E48" s="24" t="s">
        <v>228</v>
      </c>
      <c r="F48" s="87" t="s">
        <v>210</v>
      </c>
      <c r="G48" s="24">
        <v>1</v>
      </c>
      <c r="H48" s="24" t="s">
        <v>196</v>
      </c>
      <c r="I48" s="20">
        <v>10</v>
      </c>
      <c r="J48" s="20" t="s">
        <v>68</v>
      </c>
      <c r="K48" s="90" t="s">
        <v>211</v>
      </c>
      <c r="L48" s="91">
        <v>2130505</v>
      </c>
      <c r="M48" s="20" t="s">
        <v>212</v>
      </c>
      <c r="N48" s="20" t="s">
        <v>213</v>
      </c>
      <c r="O48" s="20" t="s">
        <v>214</v>
      </c>
      <c r="P48" s="20" t="s">
        <v>215</v>
      </c>
      <c r="Q48" s="54">
        <v>0.93</v>
      </c>
      <c r="R48" s="20" t="s">
        <v>216</v>
      </c>
      <c r="S48" s="20" t="s">
        <v>21</v>
      </c>
      <c r="T48" s="20" t="s">
        <v>75</v>
      </c>
    </row>
    <row r="49" spans="1:20" s="100" customFormat="1" ht="60.75">
      <c r="A49" s="24">
        <v>94</v>
      </c>
      <c r="B49" s="20" t="s">
        <v>85</v>
      </c>
      <c r="C49" s="20" t="s">
        <v>31</v>
      </c>
      <c r="D49" s="24" t="s">
        <v>229</v>
      </c>
      <c r="E49" s="24" t="s">
        <v>229</v>
      </c>
      <c r="F49" s="87" t="s">
        <v>210</v>
      </c>
      <c r="G49" s="24">
        <v>1</v>
      </c>
      <c r="H49" s="24" t="s">
        <v>196</v>
      </c>
      <c r="I49" s="20">
        <v>55</v>
      </c>
      <c r="J49" s="20" t="s">
        <v>68</v>
      </c>
      <c r="K49" s="90" t="s">
        <v>211</v>
      </c>
      <c r="L49" s="91">
        <v>2130505</v>
      </c>
      <c r="M49" s="20" t="s">
        <v>212</v>
      </c>
      <c r="N49" s="20" t="s">
        <v>213</v>
      </c>
      <c r="O49" s="20" t="s">
        <v>214</v>
      </c>
      <c r="P49" s="20" t="s">
        <v>215</v>
      </c>
      <c r="Q49" s="54">
        <v>0.93</v>
      </c>
      <c r="R49" s="20" t="s">
        <v>216</v>
      </c>
      <c r="S49" s="20" t="s">
        <v>31</v>
      </c>
      <c r="T49" s="20" t="s">
        <v>75</v>
      </c>
    </row>
    <row r="50" spans="1:20" s="100" customFormat="1" ht="60.75">
      <c r="A50" s="24">
        <v>95</v>
      </c>
      <c r="B50" s="20" t="s">
        <v>85</v>
      </c>
      <c r="C50" s="20" t="s">
        <v>31</v>
      </c>
      <c r="D50" s="24" t="s">
        <v>230</v>
      </c>
      <c r="E50" s="24" t="s">
        <v>230</v>
      </c>
      <c r="F50" s="87" t="s">
        <v>210</v>
      </c>
      <c r="G50" s="24">
        <v>1</v>
      </c>
      <c r="H50" s="24" t="s">
        <v>196</v>
      </c>
      <c r="I50" s="20">
        <v>10</v>
      </c>
      <c r="J50" s="20" t="s">
        <v>68</v>
      </c>
      <c r="K50" s="90" t="s">
        <v>211</v>
      </c>
      <c r="L50" s="91">
        <v>2130505</v>
      </c>
      <c r="M50" s="20" t="s">
        <v>212</v>
      </c>
      <c r="N50" s="20" t="s">
        <v>213</v>
      </c>
      <c r="O50" s="20" t="s">
        <v>214</v>
      </c>
      <c r="P50" s="20" t="s">
        <v>215</v>
      </c>
      <c r="Q50" s="54">
        <v>0.93</v>
      </c>
      <c r="R50" s="20" t="s">
        <v>216</v>
      </c>
      <c r="S50" s="20" t="s">
        <v>31</v>
      </c>
      <c r="T50" s="20" t="s">
        <v>75</v>
      </c>
    </row>
    <row r="51" spans="1:20" s="100" customFormat="1" ht="60.75">
      <c r="A51" s="24">
        <v>96</v>
      </c>
      <c r="B51" s="20" t="s">
        <v>85</v>
      </c>
      <c r="C51" s="20" t="s">
        <v>23</v>
      </c>
      <c r="D51" s="24" t="s">
        <v>149</v>
      </c>
      <c r="E51" s="24" t="s">
        <v>149</v>
      </c>
      <c r="F51" s="87" t="s">
        <v>210</v>
      </c>
      <c r="G51" s="24">
        <v>1</v>
      </c>
      <c r="H51" s="24" t="s">
        <v>196</v>
      </c>
      <c r="I51" s="20">
        <v>45.97</v>
      </c>
      <c r="J51" s="20" t="s">
        <v>68</v>
      </c>
      <c r="K51" s="90" t="s">
        <v>211</v>
      </c>
      <c r="L51" s="91">
        <v>2130505</v>
      </c>
      <c r="M51" s="20" t="s">
        <v>212</v>
      </c>
      <c r="N51" s="20" t="s">
        <v>213</v>
      </c>
      <c r="O51" s="20" t="s">
        <v>214</v>
      </c>
      <c r="P51" s="20" t="s">
        <v>215</v>
      </c>
      <c r="Q51" s="54">
        <v>0.93</v>
      </c>
      <c r="R51" s="20" t="s">
        <v>216</v>
      </c>
      <c r="S51" s="20" t="s">
        <v>23</v>
      </c>
      <c r="T51" s="20" t="s">
        <v>75</v>
      </c>
    </row>
    <row r="52" spans="1:20" s="100" customFormat="1" ht="48.75">
      <c r="A52" s="24">
        <v>97</v>
      </c>
      <c r="B52" s="24" t="s">
        <v>231</v>
      </c>
      <c r="C52" s="20" t="s">
        <v>232</v>
      </c>
      <c r="D52" s="20" t="s">
        <v>232</v>
      </c>
      <c r="E52" s="20" t="s">
        <v>232</v>
      </c>
      <c r="F52" s="87" t="s">
        <v>233</v>
      </c>
      <c r="G52" s="24" t="s">
        <v>234</v>
      </c>
      <c r="H52" s="24" t="s">
        <v>235</v>
      </c>
      <c r="I52" s="20">
        <v>400</v>
      </c>
      <c r="J52" s="20" t="s">
        <v>68</v>
      </c>
      <c r="K52" s="90" t="s">
        <v>211</v>
      </c>
      <c r="L52" s="91">
        <v>2130505</v>
      </c>
      <c r="M52" s="20" t="s">
        <v>236</v>
      </c>
      <c r="N52" s="20" t="s">
        <v>237</v>
      </c>
      <c r="O52" s="20" t="s">
        <v>214</v>
      </c>
      <c r="P52" s="20" t="s">
        <v>238</v>
      </c>
      <c r="Q52" s="54">
        <v>0.95</v>
      </c>
      <c r="R52" s="20" t="s">
        <v>216</v>
      </c>
      <c r="S52" s="20" t="s">
        <v>239</v>
      </c>
      <c r="T52" s="20" t="s">
        <v>75</v>
      </c>
    </row>
    <row r="53" spans="1:20" s="100" customFormat="1" ht="48.75">
      <c r="A53" s="24">
        <v>98</v>
      </c>
      <c r="B53" s="24" t="s">
        <v>231</v>
      </c>
      <c r="C53" s="20" t="s">
        <v>232</v>
      </c>
      <c r="D53" s="20" t="s">
        <v>240</v>
      </c>
      <c r="E53" s="20" t="s">
        <v>241</v>
      </c>
      <c r="F53" s="87" t="s">
        <v>242</v>
      </c>
      <c r="G53" s="24" t="s">
        <v>243</v>
      </c>
      <c r="H53" s="24" t="s">
        <v>235</v>
      </c>
      <c r="I53" s="20">
        <v>168</v>
      </c>
      <c r="J53" s="20" t="s">
        <v>68</v>
      </c>
      <c r="K53" s="90" t="s">
        <v>211</v>
      </c>
      <c r="L53" s="91">
        <v>2130505</v>
      </c>
      <c r="M53" s="20" t="s">
        <v>244</v>
      </c>
      <c r="N53" s="20" t="s">
        <v>245</v>
      </c>
      <c r="O53" s="20" t="s">
        <v>214</v>
      </c>
      <c r="P53" s="20" t="s">
        <v>246</v>
      </c>
      <c r="Q53" s="54">
        <v>0.95</v>
      </c>
      <c r="R53" s="20" t="s">
        <v>74</v>
      </c>
      <c r="S53" s="20" t="s">
        <v>239</v>
      </c>
      <c r="T53" s="20" t="s">
        <v>75</v>
      </c>
    </row>
    <row r="54" spans="1:20" s="100" customFormat="1" ht="72.75">
      <c r="A54" s="24">
        <v>127</v>
      </c>
      <c r="B54" s="24" t="s">
        <v>231</v>
      </c>
      <c r="C54" s="87" t="s">
        <v>247</v>
      </c>
      <c r="D54" s="87" t="s">
        <v>248</v>
      </c>
      <c r="E54" s="102" t="s">
        <v>248</v>
      </c>
      <c r="F54" s="87" t="s">
        <v>249</v>
      </c>
      <c r="G54" s="24">
        <v>1</v>
      </c>
      <c r="H54" s="24" t="s">
        <v>196</v>
      </c>
      <c r="I54" s="20">
        <v>232</v>
      </c>
      <c r="J54" s="20" t="s">
        <v>68</v>
      </c>
      <c r="K54" s="90" t="s">
        <v>211</v>
      </c>
      <c r="L54" s="91">
        <v>2130505</v>
      </c>
      <c r="M54" s="20" t="s">
        <v>250</v>
      </c>
      <c r="N54" s="20" t="s">
        <v>251</v>
      </c>
      <c r="O54" s="20" t="s">
        <v>214</v>
      </c>
      <c r="P54" s="20" t="s">
        <v>252</v>
      </c>
      <c r="Q54" s="54">
        <v>0.93</v>
      </c>
      <c r="R54" s="20" t="s">
        <v>216</v>
      </c>
      <c r="S54" s="20" t="s">
        <v>247</v>
      </c>
      <c r="T54" s="20" t="s">
        <v>75</v>
      </c>
    </row>
    <row r="55" spans="1:20" s="100" customFormat="1" ht="48.75">
      <c r="A55" s="24">
        <v>128</v>
      </c>
      <c r="B55" s="87" t="s">
        <v>231</v>
      </c>
      <c r="C55" s="87" t="s">
        <v>232</v>
      </c>
      <c r="D55" s="87" t="s">
        <v>240</v>
      </c>
      <c r="E55" s="87" t="s">
        <v>253</v>
      </c>
      <c r="F55" s="87" t="s">
        <v>254</v>
      </c>
      <c r="G55" s="87">
        <v>1100</v>
      </c>
      <c r="H55" s="87" t="s">
        <v>255</v>
      </c>
      <c r="I55" s="87">
        <v>165</v>
      </c>
      <c r="J55" s="87" t="s">
        <v>68</v>
      </c>
      <c r="K55" s="87" t="s">
        <v>256</v>
      </c>
      <c r="L55" s="91">
        <v>2130599</v>
      </c>
      <c r="M55" s="20" t="s">
        <v>257</v>
      </c>
      <c r="N55" s="20" t="s">
        <v>258</v>
      </c>
      <c r="O55" s="20" t="s">
        <v>214</v>
      </c>
      <c r="P55" s="20" t="s">
        <v>259</v>
      </c>
      <c r="Q55" s="54">
        <v>1</v>
      </c>
      <c r="R55" s="20" t="s">
        <v>74</v>
      </c>
      <c r="S55" s="20" t="s">
        <v>232</v>
      </c>
      <c r="T55" s="20" t="s">
        <v>75</v>
      </c>
    </row>
    <row r="56" spans="1:20" s="100" customFormat="1" ht="60.75">
      <c r="A56" s="24">
        <v>129</v>
      </c>
      <c r="B56" s="87" t="s">
        <v>231</v>
      </c>
      <c r="C56" s="87" t="s">
        <v>31</v>
      </c>
      <c r="D56" s="87" t="s">
        <v>260</v>
      </c>
      <c r="E56" s="87" t="s">
        <v>260</v>
      </c>
      <c r="F56" s="87" t="s">
        <v>261</v>
      </c>
      <c r="G56" s="87">
        <v>1</v>
      </c>
      <c r="H56" s="87" t="s">
        <v>196</v>
      </c>
      <c r="I56" s="87">
        <v>50</v>
      </c>
      <c r="J56" s="87" t="s">
        <v>68</v>
      </c>
      <c r="K56" s="20" t="s">
        <v>69</v>
      </c>
      <c r="L56" s="20">
        <v>2130504</v>
      </c>
      <c r="M56" s="87" t="s">
        <v>262</v>
      </c>
      <c r="N56" s="87" t="s">
        <v>263</v>
      </c>
      <c r="O56" s="87" t="s">
        <v>264</v>
      </c>
      <c r="P56" s="87" t="s">
        <v>265</v>
      </c>
      <c r="Q56" s="54">
        <v>0.95</v>
      </c>
      <c r="R56" s="87" t="s">
        <v>35</v>
      </c>
      <c r="S56" s="87" t="s">
        <v>266</v>
      </c>
      <c r="T56" s="87" t="s">
        <v>75</v>
      </c>
    </row>
    <row r="57" spans="1:20" s="100" customFormat="1" ht="122.25">
      <c r="A57" s="24">
        <v>132</v>
      </c>
      <c r="B57" s="20" t="s">
        <v>267</v>
      </c>
      <c r="C57" s="20" t="s">
        <v>22</v>
      </c>
      <c r="D57" s="20" t="s">
        <v>98</v>
      </c>
      <c r="E57" s="20" t="s">
        <v>268</v>
      </c>
      <c r="F57" s="20" t="s">
        <v>269</v>
      </c>
      <c r="G57" s="20" t="s">
        <v>270</v>
      </c>
      <c r="H57" s="87" t="s">
        <v>196</v>
      </c>
      <c r="I57" s="24">
        <v>40</v>
      </c>
      <c r="J57" s="87" t="s">
        <v>68</v>
      </c>
      <c r="K57" s="20" t="s">
        <v>69</v>
      </c>
      <c r="L57" s="20">
        <v>2130504</v>
      </c>
      <c r="M57" s="20" t="s">
        <v>271</v>
      </c>
      <c r="N57" s="26" t="s">
        <v>272</v>
      </c>
      <c r="O57" s="87" t="s">
        <v>72</v>
      </c>
      <c r="P57" s="20" t="s">
        <v>273</v>
      </c>
      <c r="Q57" s="54">
        <v>0.95</v>
      </c>
      <c r="R57" s="20" t="s">
        <v>274</v>
      </c>
      <c r="S57" s="20" t="s">
        <v>22</v>
      </c>
      <c r="T57" s="87" t="s">
        <v>75</v>
      </c>
    </row>
    <row r="58" spans="1:20" ht="67.5">
      <c r="A58" s="19">
        <v>1</v>
      </c>
      <c r="B58" s="103" t="s">
        <v>85</v>
      </c>
      <c r="C58" s="103" t="s">
        <v>22</v>
      </c>
      <c r="D58" s="103" t="s">
        <v>98</v>
      </c>
      <c r="E58" s="103" t="s">
        <v>275</v>
      </c>
      <c r="F58" s="103" t="s">
        <v>276</v>
      </c>
      <c r="G58" s="104">
        <v>532</v>
      </c>
      <c r="H58" s="103" t="s">
        <v>67</v>
      </c>
      <c r="I58" s="104">
        <v>25</v>
      </c>
      <c r="J58" s="103" t="s">
        <v>68</v>
      </c>
      <c r="K58" s="103" t="s">
        <v>69</v>
      </c>
      <c r="L58" s="104">
        <v>2130504</v>
      </c>
      <c r="M58" s="103" t="s">
        <v>277</v>
      </c>
      <c r="N58" s="103" t="s">
        <v>278</v>
      </c>
      <c r="O58" s="103" t="s">
        <v>279</v>
      </c>
      <c r="P58" s="103" t="s">
        <v>280</v>
      </c>
      <c r="Q58" s="105">
        <v>0.95</v>
      </c>
      <c r="R58" s="103" t="s">
        <v>80</v>
      </c>
      <c r="S58" s="103" t="s">
        <v>22</v>
      </c>
      <c r="T58" s="20" t="s">
        <v>281</v>
      </c>
    </row>
    <row r="59" spans="1:20" ht="60.75">
      <c r="A59" s="19">
        <v>2</v>
      </c>
      <c r="B59" s="103" t="s">
        <v>85</v>
      </c>
      <c r="C59" s="103" t="s">
        <v>23</v>
      </c>
      <c r="D59" s="103" t="s">
        <v>149</v>
      </c>
      <c r="E59" s="103" t="s">
        <v>282</v>
      </c>
      <c r="F59" s="103" t="s">
        <v>134</v>
      </c>
      <c r="G59" s="104">
        <v>50</v>
      </c>
      <c r="H59" s="103" t="s">
        <v>135</v>
      </c>
      <c r="I59" s="104">
        <v>8.5</v>
      </c>
      <c r="J59" s="103" t="s">
        <v>68</v>
      </c>
      <c r="K59" s="103" t="s">
        <v>69</v>
      </c>
      <c r="L59" s="104">
        <v>2130504</v>
      </c>
      <c r="M59" s="103" t="s">
        <v>283</v>
      </c>
      <c r="N59" s="103" t="s">
        <v>284</v>
      </c>
      <c r="O59" s="103" t="s">
        <v>279</v>
      </c>
      <c r="P59" s="103" t="s">
        <v>285</v>
      </c>
      <c r="Q59" s="105">
        <v>0.95</v>
      </c>
      <c r="R59" s="103" t="s">
        <v>74</v>
      </c>
      <c r="S59" s="103" t="s">
        <v>23</v>
      </c>
      <c r="T59" s="20" t="s">
        <v>281</v>
      </c>
    </row>
    <row r="60" spans="1:20" ht="60.75">
      <c r="A60" s="19">
        <v>3</v>
      </c>
      <c r="B60" s="103" t="s">
        <v>85</v>
      </c>
      <c r="C60" s="103" t="s">
        <v>23</v>
      </c>
      <c r="D60" s="103" t="s">
        <v>149</v>
      </c>
      <c r="E60" s="103" t="s">
        <v>286</v>
      </c>
      <c r="F60" s="103" t="s">
        <v>287</v>
      </c>
      <c r="G60" s="104">
        <v>800</v>
      </c>
      <c r="H60" s="103" t="s">
        <v>67</v>
      </c>
      <c r="I60" s="104">
        <v>12.7</v>
      </c>
      <c r="J60" s="103" t="s">
        <v>68</v>
      </c>
      <c r="K60" s="103" t="s">
        <v>69</v>
      </c>
      <c r="L60" s="104">
        <v>2130504</v>
      </c>
      <c r="M60" s="103" t="s">
        <v>288</v>
      </c>
      <c r="N60" s="103" t="s">
        <v>289</v>
      </c>
      <c r="O60" s="103" t="s">
        <v>279</v>
      </c>
      <c r="P60" s="103" t="s">
        <v>290</v>
      </c>
      <c r="Q60" s="105">
        <v>0.95</v>
      </c>
      <c r="R60" s="103" t="s">
        <v>74</v>
      </c>
      <c r="S60" s="103" t="s">
        <v>23</v>
      </c>
      <c r="T60" s="20" t="s">
        <v>281</v>
      </c>
    </row>
    <row r="61" spans="1:20" ht="60.75">
      <c r="A61" s="19">
        <v>4</v>
      </c>
      <c r="B61" s="103" t="s">
        <v>63</v>
      </c>
      <c r="C61" s="103" t="s">
        <v>30</v>
      </c>
      <c r="D61" s="103" t="s">
        <v>193</v>
      </c>
      <c r="E61" s="103" t="s">
        <v>291</v>
      </c>
      <c r="F61" s="103" t="s">
        <v>292</v>
      </c>
      <c r="G61" s="104">
        <v>2000</v>
      </c>
      <c r="H61" s="103" t="s">
        <v>206</v>
      </c>
      <c r="I61" s="104">
        <v>24</v>
      </c>
      <c r="J61" s="103" t="s">
        <v>68</v>
      </c>
      <c r="K61" s="103" t="s">
        <v>69</v>
      </c>
      <c r="L61" s="104">
        <v>2130504</v>
      </c>
      <c r="M61" s="103" t="s">
        <v>293</v>
      </c>
      <c r="N61" s="103" t="s">
        <v>294</v>
      </c>
      <c r="O61" s="103" t="s">
        <v>72</v>
      </c>
      <c r="P61" s="103" t="s">
        <v>295</v>
      </c>
      <c r="Q61" s="105">
        <v>0.95</v>
      </c>
      <c r="R61" s="103" t="s">
        <v>80</v>
      </c>
      <c r="S61" s="103" t="s">
        <v>30</v>
      </c>
      <c r="T61" s="20" t="s">
        <v>281</v>
      </c>
    </row>
    <row r="62" spans="1:20" ht="60.75">
      <c r="A62" s="19">
        <v>5</v>
      </c>
      <c r="B62" s="103" t="s">
        <v>63</v>
      </c>
      <c r="C62" s="103" t="s">
        <v>19</v>
      </c>
      <c r="D62" s="103" t="s">
        <v>296</v>
      </c>
      <c r="E62" s="103" t="s">
        <v>297</v>
      </c>
      <c r="F62" s="103" t="s">
        <v>298</v>
      </c>
      <c r="G62" s="104">
        <v>1</v>
      </c>
      <c r="H62" s="103" t="s">
        <v>299</v>
      </c>
      <c r="I62" s="104">
        <v>18.55</v>
      </c>
      <c r="J62" s="103" t="s">
        <v>68</v>
      </c>
      <c r="K62" s="103" t="s">
        <v>69</v>
      </c>
      <c r="L62" s="104">
        <v>2130504</v>
      </c>
      <c r="M62" s="103" t="s">
        <v>300</v>
      </c>
      <c r="N62" s="103" t="s">
        <v>301</v>
      </c>
      <c r="O62" s="103" t="s">
        <v>279</v>
      </c>
      <c r="P62" s="103" t="s">
        <v>302</v>
      </c>
      <c r="Q62" s="105">
        <v>0.95</v>
      </c>
      <c r="R62" s="103" t="s">
        <v>74</v>
      </c>
      <c r="S62" s="103" t="s">
        <v>19</v>
      </c>
      <c r="T62" s="20" t="s">
        <v>281</v>
      </c>
    </row>
    <row r="63" spans="1:20" ht="60.75">
      <c r="A63" s="19">
        <v>6</v>
      </c>
      <c r="B63" s="103" t="s">
        <v>63</v>
      </c>
      <c r="C63" s="103" t="s">
        <v>28</v>
      </c>
      <c r="D63" s="103" t="s">
        <v>303</v>
      </c>
      <c r="E63" s="103" t="s">
        <v>304</v>
      </c>
      <c r="F63" s="103" t="s">
        <v>276</v>
      </c>
      <c r="G63" s="104">
        <v>960</v>
      </c>
      <c r="H63" s="103" t="s">
        <v>67</v>
      </c>
      <c r="I63" s="104">
        <v>49.85</v>
      </c>
      <c r="J63" s="103" t="s">
        <v>68</v>
      </c>
      <c r="K63" s="103" t="s">
        <v>69</v>
      </c>
      <c r="L63" s="104">
        <v>2130504</v>
      </c>
      <c r="M63" s="103" t="s">
        <v>305</v>
      </c>
      <c r="N63" s="103" t="s">
        <v>306</v>
      </c>
      <c r="O63" s="103" t="s">
        <v>279</v>
      </c>
      <c r="P63" s="103" t="s">
        <v>307</v>
      </c>
      <c r="Q63" s="105">
        <v>0.95</v>
      </c>
      <c r="R63" s="103" t="s">
        <v>80</v>
      </c>
      <c r="S63" s="103" t="s">
        <v>28</v>
      </c>
      <c r="T63" s="20" t="s">
        <v>281</v>
      </c>
    </row>
    <row r="64" spans="1:20" ht="72.75">
      <c r="A64" s="19">
        <v>7</v>
      </c>
      <c r="B64" s="103" t="s">
        <v>85</v>
      </c>
      <c r="C64" s="22" t="s">
        <v>26</v>
      </c>
      <c r="D64" s="22" t="s">
        <v>86</v>
      </c>
      <c r="E64" s="22" t="s">
        <v>86</v>
      </c>
      <c r="F64" s="22" t="s">
        <v>210</v>
      </c>
      <c r="G64" s="44">
        <v>1</v>
      </c>
      <c r="H64" s="44" t="s">
        <v>196</v>
      </c>
      <c r="I64" s="22">
        <v>29.4</v>
      </c>
      <c r="J64" s="90" t="s">
        <v>68</v>
      </c>
      <c r="K64" s="90" t="s">
        <v>211</v>
      </c>
      <c r="L64" s="91">
        <v>2130505</v>
      </c>
      <c r="M64" s="22" t="s">
        <v>212</v>
      </c>
      <c r="N64" s="22" t="s">
        <v>308</v>
      </c>
      <c r="O64" s="22" t="s">
        <v>309</v>
      </c>
      <c r="P64" s="22" t="s">
        <v>310</v>
      </c>
      <c r="Q64" s="106">
        <v>0.93</v>
      </c>
      <c r="R64" s="22" t="s">
        <v>216</v>
      </c>
      <c r="S64" s="22" t="s">
        <v>26</v>
      </c>
      <c r="T64" s="20" t="s">
        <v>281</v>
      </c>
    </row>
    <row r="65" spans="1:20" ht="72.75">
      <c r="A65" s="19">
        <v>8</v>
      </c>
      <c r="B65" s="103" t="s">
        <v>85</v>
      </c>
      <c r="C65" s="22" t="s">
        <v>22</v>
      </c>
      <c r="D65" s="22" t="s">
        <v>98</v>
      </c>
      <c r="E65" s="22" t="s">
        <v>98</v>
      </c>
      <c r="F65" s="22" t="s">
        <v>210</v>
      </c>
      <c r="G65" s="44">
        <v>1</v>
      </c>
      <c r="H65" s="44" t="s">
        <v>196</v>
      </c>
      <c r="I65" s="22">
        <v>20</v>
      </c>
      <c r="J65" s="90" t="s">
        <v>68</v>
      </c>
      <c r="K65" s="90" t="s">
        <v>211</v>
      </c>
      <c r="L65" s="91">
        <v>2130505</v>
      </c>
      <c r="M65" s="22" t="s">
        <v>212</v>
      </c>
      <c r="N65" s="22" t="s">
        <v>311</v>
      </c>
      <c r="O65" s="22" t="s">
        <v>309</v>
      </c>
      <c r="P65" s="22" t="s">
        <v>312</v>
      </c>
      <c r="Q65" s="106">
        <v>0.93</v>
      </c>
      <c r="R65" s="22" t="s">
        <v>216</v>
      </c>
      <c r="S65" s="22" t="s">
        <v>22</v>
      </c>
      <c r="T65" s="20" t="s">
        <v>281</v>
      </c>
    </row>
    <row r="66" spans="1:20" ht="72.75">
      <c r="A66" s="19">
        <v>9</v>
      </c>
      <c r="B66" s="103" t="s">
        <v>85</v>
      </c>
      <c r="C66" s="22" t="s">
        <v>23</v>
      </c>
      <c r="D66" s="22" t="s">
        <v>149</v>
      </c>
      <c r="E66" s="22" t="s">
        <v>149</v>
      </c>
      <c r="F66" s="22" t="s">
        <v>210</v>
      </c>
      <c r="G66" s="44">
        <v>1</v>
      </c>
      <c r="H66" s="44" t="s">
        <v>196</v>
      </c>
      <c r="I66" s="22">
        <v>30</v>
      </c>
      <c r="J66" s="90" t="s">
        <v>68</v>
      </c>
      <c r="K66" s="90" t="s">
        <v>211</v>
      </c>
      <c r="L66" s="91">
        <v>2130505</v>
      </c>
      <c r="M66" s="22" t="s">
        <v>212</v>
      </c>
      <c r="N66" s="22" t="s">
        <v>313</v>
      </c>
      <c r="O66" s="22" t="s">
        <v>309</v>
      </c>
      <c r="P66" s="22" t="s">
        <v>314</v>
      </c>
      <c r="Q66" s="106">
        <v>0.93</v>
      </c>
      <c r="R66" s="22" t="s">
        <v>216</v>
      </c>
      <c r="S66" s="22" t="s">
        <v>23</v>
      </c>
      <c r="T66" s="20" t="s">
        <v>281</v>
      </c>
    </row>
    <row r="67" spans="1:20" ht="72.75">
      <c r="A67" s="19">
        <v>10</v>
      </c>
      <c r="B67" s="103" t="s">
        <v>85</v>
      </c>
      <c r="C67" s="22" t="s">
        <v>28</v>
      </c>
      <c r="D67" s="22" t="s">
        <v>225</v>
      </c>
      <c r="E67" s="22" t="s">
        <v>225</v>
      </c>
      <c r="F67" s="22" t="s">
        <v>210</v>
      </c>
      <c r="G67" s="44">
        <v>1</v>
      </c>
      <c r="H67" s="44" t="s">
        <v>196</v>
      </c>
      <c r="I67" s="22">
        <v>30</v>
      </c>
      <c r="J67" s="90" t="s">
        <v>68</v>
      </c>
      <c r="K67" s="90" t="s">
        <v>211</v>
      </c>
      <c r="L67" s="91">
        <v>2130505</v>
      </c>
      <c r="M67" s="22" t="s">
        <v>212</v>
      </c>
      <c r="N67" s="22" t="s">
        <v>313</v>
      </c>
      <c r="O67" s="22" t="s">
        <v>309</v>
      </c>
      <c r="P67" s="22" t="s">
        <v>314</v>
      </c>
      <c r="Q67" s="106">
        <v>0.93</v>
      </c>
      <c r="R67" s="22" t="s">
        <v>216</v>
      </c>
      <c r="S67" s="22" t="s">
        <v>28</v>
      </c>
      <c r="T67" s="20" t="s">
        <v>281</v>
      </c>
    </row>
    <row r="68" spans="1:20" ht="72.75">
      <c r="A68" s="19">
        <v>11</v>
      </c>
      <c r="B68" s="103" t="s">
        <v>85</v>
      </c>
      <c r="C68" s="22" t="s">
        <v>28</v>
      </c>
      <c r="D68" s="22" t="s">
        <v>218</v>
      </c>
      <c r="E68" s="22" t="s">
        <v>218</v>
      </c>
      <c r="F68" s="22" t="s">
        <v>210</v>
      </c>
      <c r="G68" s="44">
        <v>1</v>
      </c>
      <c r="H68" s="44" t="s">
        <v>196</v>
      </c>
      <c r="I68" s="22">
        <v>30</v>
      </c>
      <c r="J68" s="90" t="s">
        <v>68</v>
      </c>
      <c r="K68" s="90" t="s">
        <v>211</v>
      </c>
      <c r="L68" s="91">
        <v>2130505</v>
      </c>
      <c r="M68" s="22" t="s">
        <v>212</v>
      </c>
      <c r="N68" s="22" t="s">
        <v>313</v>
      </c>
      <c r="O68" s="22" t="s">
        <v>309</v>
      </c>
      <c r="P68" s="22" t="s">
        <v>314</v>
      </c>
      <c r="Q68" s="106">
        <v>0.93</v>
      </c>
      <c r="R68" s="22" t="s">
        <v>216</v>
      </c>
      <c r="S68" s="22" t="s">
        <v>28</v>
      </c>
      <c r="T68" s="20" t="s">
        <v>281</v>
      </c>
    </row>
    <row r="69" spans="1:20" ht="72.75">
      <c r="A69" s="19">
        <v>12</v>
      </c>
      <c r="B69" s="103" t="s">
        <v>85</v>
      </c>
      <c r="C69" s="22" t="s">
        <v>29</v>
      </c>
      <c r="D69" s="22" t="s">
        <v>220</v>
      </c>
      <c r="E69" s="22" t="s">
        <v>220</v>
      </c>
      <c r="F69" s="22" t="s">
        <v>210</v>
      </c>
      <c r="G69" s="44">
        <v>1</v>
      </c>
      <c r="H69" s="44" t="s">
        <v>196</v>
      </c>
      <c r="I69" s="22">
        <v>30</v>
      </c>
      <c r="J69" s="90" t="s">
        <v>68</v>
      </c>
      <c r="K69" s="90" t="s">
        <v>211</v>
      </c>
      <c r="L69" s="91">
        <v>2130505</v>
      </c>
      <c r="M69" s="22" t="s">
        <v>212</v>
      </c>
      <c r="N69" s="22" t="s">
        <v>313</v>
      </c>
      <c r="O69" s="22" t="s">
        <v>309</v>
      </c>
      <c r="P69" s="22" t="s">
        <v>314</v>
      </c>
      <c r="Q69" s="106">
        <v>0.93</v>
      </c>
      <c r="R69" s="22" t="s">
        <v>216</v>
      </c>
      <c r="S69" s="22" t="s">
        <v>29</v>
      </c>
      <c r="T69" s="20" t="s">
        <v>281</v>
      </c>
    </row>
  </sheetData>
  <sheetProtection/>
  <mergeCells count="22">
    <mergeCell ref="A1:B1"/>
    <mergeCell ref="A2:T2"/>
    <mergeCell ref="A3:L3"/>
    <mergeCell ref="N3:Q3"/>
    <mergeCell ref="S3:T3"/>
    <mergeCell ref="M4:Q4"/>
    <mergeCell ref="A6:D6"/>
    <mergeCell ref="A4:A5"/>
    <mergeCell ref="B4:B5"/>
    <mergeCell ref="C4:C5"/>
    <mergeCell ref="D4:D5"/>
    <mergeCell ref="E4:E5"/>
    <mergeCell ref="F4:F5"/>
    <mergeCell ref="G4:G5"/>
    <mergeCell ref="H4:H5"/>
    <mergeCell ref="I4:I5"/>
    <mergeCell ref="J4:J5"/>
    <mergeCell ref="K4:K5"/>
    <mergeCell ref="L4:L5"/>
    <mergeCell ref="R4:R5"/>
    <mergeCell ref="S4:S5"/>
    <mergeCell ref="T4:T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T105"/>
  <sheetViews>
    <sheetView tabSelected="1" zoomScaleSheetLayoutView="100" workbookViewId="0" topLeftCell="A1">
      <selection activeCell="J7" sqref="J7"/>
    </sheetView>
  </sheetViews>
  <sheetFormatPr defaultColWidth="9.00390625" defaultRowHeight="13.5"/>
  <cols>
    <col min="1" max="1" width="4.875" style="0" customWidth="1"/>
    <col min="2" max="2" width="8.625" style="0" customWidth="1"/>
    <col min="3" max="3" width="7.875" style="0" customWidth="1"/>
    <col min="4" max="4" width="8.125" style="0" customWidth="1"/>
    <col min="5" max="5" width="7.25390625" style="0" customWidth="1"/>
    <col min="6" max="6" width="8.625" style="0" customWidth="1"/>
    <col min="7" max="7" width="7.75390625" style="0" customWidth="1"/>
    <col min="8" max="8" width="5.875" style="0" customWidth="1"/>
    <col min="9" max="9" width="10.875" style="0" customWidth="1"/>
    <col min="10" max="12" width="11.25390625" style="0" customWidth="1"/>
    <col min="13" max="13" width="23.125" style="0" customWidth="1"/>
    <col min="14" max="14" width="7.75390625" style="0" customWidth="1"/>
    <col min="15" max="15" width="9.625" style="0" customWidth="1"/>
    <col min="16" max="16" width="28.25390625" style="0" customWidth="1"/>
    <col min="17" max="17" width="8.75390625" style="0" customWidth="1"/>
    <col min="19" max="19" width="7.625" style="0" customWidth="1"/>
    <col min="20" max="20" width="10.375" style="0" customWidth="1"/>
  </cols>
  <sheetData>
    <row r="1" spans="1:20" ht="15.75">
      <c r="A1" s="80" t="s">
        <v>315</v>
      </c>
      <c r="B1" s="80"/>
      <c r="C1" s="81"/>
      <c r="D1" s="82"/>
      <c r="E1" s="83"/>
      <c r="F1" s="84"/>
      <c r="G1" s="82"/>
      <c r="H1" s="81"/>
      <c r="I1" s="82"/>
      <c r="J1" s="81"/>
      <c r="K1" s="81"/>
      <c r="L1" s="81"/>
      <c r="M1" s="82"/>
      <c r="N1" s="81"/>
      <c r="O1" s="81"/>
      <c r="P1" s="81"/>
      <c r="Q1" s="92"/>
      <c r="R1" s="93"/>
      <c r="S1" s="93"/>
      <c r="T1" s="93"/>
    </row>
    <row r="2" spans="1:20" ht="33.75">
      <c r="A2" s="85" t="s">
        <v>316</v>
      </c>
      <c r="B2" s="85"/>
      <c r="C2" s="85"/>
      <c r="D2" s="85"/>
      <c r="E2" s="85"/>
      <c r="F2" s="85"/>
      <c r="G2" s="85"/>
      <c r="H2" s="85"/>
      <c r="I2" s="85"/>
      <c r="J2" s="85"/>
      <c r="K2" s="85"/>
      <c r="L2" s="85"/>
      <c r="M2" s="85"/>
      <c r="N2" s="85"/>
      <c r="O2" s="85"/>
      <c r="P2" s="85"/>
      <c r="Q2" s="94"/>
      <c r="R2" s="85"/>
      <c r="S2" s="85"/>
      <c r="T2" s="85"/>
    </row>
    <row r="3" spans="1:20" ht="22.5">
      <c r="A3" s="86" t="s">
        <v>41</v>
      </c>
      <c r="B3" s="86"/>
      <c r="C3" s="86"/>
      <c r="D3" s="86"/>
      <c r="E3" s="86"/>
      <c r="F3" s="86"/>
      <c r="G3" s="86"/>
      <c r="H3" s="86"/>
      <c r="I3" s="86"/>
      <c r="J3" s="86"/>
      <c r="K3" s="86"/>
      <c r="L3" s="86"/>
      <c r="M3" s="88"/>
      <c r="N3" s="89"/>
      <c r="O3" s="89"/>
      <c r="P3" s="89"/>
      <c r="Q3" s="95"/>
      <c r="R3" s="93"/>
      <c r="S3" s="89" t="s">
        <v>3</v>
      </c>
      <c r="T3" s="89"/>
    </row>
    <row r="4" spans="1:20" ht="18">
      <c r="A4" s="9" t="s">
        <v>4</v>
      </c>
      <c r="B4" s="10" t="s">
        <v>42</v>
      </c>
      <c r="C4" s="11" t="s">
        <v>43</v>
      </c>
      <c r="D4" s="11" t="s">
        <v>44</v>
      </c>
      <c r="E4" s="12" t="s">
        <v>45</v>
      </c>
      <c r="F4" s="11" t="s">
        <v>46</v>
      </c>
      <c r="G4" s="13" t="s">
        <v>47</v>
      </c>
      <c r="H4" s="13" t="s">
        <v>48</v>
      </c>
      <c r="I4" s="13" t="s">
        <v>49</v>
      </c>
      <c r="J4" s="13" t="s">
        <v>50</v>
      </c>
      <c r="K4" s="11" t="s">
        <v>51</v>
      </c>
      <c r="L4" s="11" t="s">
        <v>52</v>
      </c>
      <c r="M4" s="38" t="s">
        <v>53</v>
      </c>
      <c r="N4" s="39"/>
      <c r="O4" s="38"/>
      <c r="P4" s="38"/>
      <c r="Q4" s="96"/>
      <c r="R4" s="11" t="s">
        <v>54</v>
      </c>
      <c r="S4" s="11" t="s">
        <v>55</v>
      </c>
      <c r="T4" s="49" t="s">
        <v>56</v>
      </c>
    </row>
    <row r="5" spans="1:20" ht="24">
      <c r="A5" s="14"/>
      <c r="B5" s="10"/>
      <c r="C5" s="11"/>
      <c r="D5" s="11"/>
      <c r="E5" s="12"/>
      <c r="F5" s="11"/>
      <c r="G5" s="15"/>
      <c r="H5" s="15"/>
      <c r="I5" s="15"/>
      <c r="J5" s="15"/>
      <c r="K5" s="11"/>
      <c r="L5" s="11"/>
      <c r="M5" s="42" t="s">
        <v>57</v>
      </c>
      <c r="N5" s="42" t="s">
        <v>58</v>
      </c>
      <c r="O5" s="42" t="s">
        <v>59</v>
      </c>
      <c r="P5" s="42" t="s">
        <v>60</v>
      </c>
      <c r="Q5" s="97" t="s">
        <v>61</v>
      </c>
      <c r="R5" s="11"/>
      <c r="S5" s="11"/>
      <c r="T5" s="51"/>
    </row>
    <row r="6" spans="1:20" ht="15.75">
      <c r="A6" s="16" t="s">
        <v>62</v>
      </c>
      <c r="B6" s="16"/>
      <c r="C6" s="16"/>
      <c r="D6" s="16"/>
      <c r="E6" s="17"/>
      <c r="F6" s="18"/>
      <c r="G6" s="10"/>
      <c r="H6" s="10"/>
      <c r="I6" s="43">
        <f>SUM(I7:I138)</f>
        <v>2943.44</v>
      </c>
      <c r="J6" s="10"/>
      <c r="K6" s="10"/>
      <c r="L6" s="10"/>
      <c r="M6" s="10"/>
      <c r="N6" s="10"/>
      <c r="O6" s="10"/>
      <c r="P6" s="10"/>
      <c r="Q6" s="52"/>
      <c r="R6" s="53"/>
      <c r="S6" s="53"/>
      <c r="T6" s="53"/>
    </row>
    <row r="7" spans="1:20" ht="72.75">
      <c r="A7" s="24">
        <v>28</v>
      </c>
      <c r="B7" s="20" t="s">
        <v>63</v>
      </c>
      <c r="C7" s="20" t="s">
        <v>30</v>
      </c>
      <c r="D7" s="20" t="s">
        <v>193</v>
      </c>
      <c r="E7" s="20" t="s">
        <v>194</v>
      </c>
      <c r="F7" s="20" t="s">
        <v>205</v>
      </c>
      <c r="G7" s="20">
        <v>1000</v>
      </c>
      <c r="H7" s="20" t="s">
        <v>206</v>
      </c>
      <c r="I7" s="20">
        <v>1.64</v>
      </c>
      <c r="J7" s="20" t="s">
        <v>317</v>
      </c>
      <c r="K7" s="20" t="s">
        <v>69</v>
      </c>
      <c r="L7" s="20">
        <v>2130504</v>
      </c>
      <c r="M7" s="20" t="s">
        <v>207</v>
      </c>
      <c r="N7" s="20" t="s">
        <v>208</v>
      </c>
      <c r="O7" s="20" t="s">
        <v>72</v>
      </c>
      <c r="P7" s="20" t="s">
        <v>209</v>
      </c>
      <c r="Q7" s="54">
        <v>0.95</v>
      </c>
      <c r="R7" s="20" t="s">
        <v>80</v>
      </c>
      <c r="S7" s="20" t="s">
        <v>30</v>
      </c>
      <c r="T7" s="20" t="s">
        <v>75</v>
      </c>
    </row>
    <row r="8" spans="1:20" ht="60.75">
      <c r="A8" s="24">
        <v>29</v>
      </c>
      <c r="B8" s="20" t="s">
        <v>63</v>
      </c>
      <c r="C8" s="20" t="s">
        <v>26</v>
      </c>
      <c r="D8" s="20" t="s">
        <v>318</v>
      </c>
      <c r="E8" s="20" t="s">
        <v>319</v>
      </c>
      <c r="F8" s="20" t="s">
        <v>320</v>
      </c>
      <c r="G8" s="20">
        <v>1</v>
      </c>
      <c r="H8" s="20" t="s">
        <v>321</v>
      </c>
      <c r="I8" s="20">
        <v>18.2</v>
      </c>
      <c r="J8" s="20" t="s">
        <v>317</v>
      </c>
      <c r="K8" s="20" t="s">
        <v>69</v>
      </c>
      <c r="L8" s="20">
        <v>2130504</v>
      </c>
      <c r="M8" s="20" t="s">
        <v>322</v>
      </c>
      <c r="N8" s="20" t="s">
        <v>323</v>
      </c>
      <c r="O8" s="20" t="s">
        <v>72</v>
      </c>
      <c r="P8" s="20" t="s">
        <v>324</v>
      </c>
      <c r="Q8" s="54">
        <v>0.95</v>
      </c>
      <c r="R8" s="20" t="s">
        <v>74</v>
      </c>
      <c r="S8" s="20" t="s">
        <v>26</v>
      </c>
      <c r="T8" s="20" t="s">
        <v>75</v>
      </c>
    </row>
    <row r="9" spans="1:20" ht="60.75">
      <c r="A9" s="24">
        <v>30</v>
      </c>
      <c r="B9" s="20" t="s">
        <v>63</v>
      </c>
      <c r="C9" s="20" t="s">
        <v>26</v>
      </c>
      <c r="D9" s="20" t="s">
        <v>318</v>
      </c>
      <c r="E9" s="20" t="s">
        <v>325</v>
      </c>
      <c r="F9" s="20" t="s">
        <v>134</v>
      </c>
      <c r="G9" s="20">
        <v>55</v>
      </c>
      <c r="H9" s="20" t="s">
        <v>135</v>
      </c>
      <c r="I9" s="20">
        <v>9.35</v>
      </c>
      <c r="J9" s="20" t="s">
        <v>317</v>
      </c>
      <c r="K9" s="20" t="s">
        <v>69</v>
      </c>
      <c r="L9" s="20">
        <v>2130504</v>
      </c>
      <c r="M9" s="20" t="s">
        <v>326</v>
      </c>
      <c r="N9" s="20" t="s">
        <v>327</v>
      </c>
      <c r="O9" s="20" t="s">
        <v>72</v>
      </c>
      <c r="P9" s="20" t="s">
        <v>328</v>
      </c>
      <c r="Q9" s="54">
        <v>0.95</v>
      </c>
      <c r="R9" s="20" t="s">
        <v>74</v>
      </c>
      <c r="S9" s="20" t="s">
        <v>26</v>
      </c>
      <c r="T9" s="20" t="s">
        <v>75</v>
      </c>
    </row>
    <row r="10" spans="1:20" ht="60.75">
      <c r="A10" s="24">
        <v>31</v>
      </c>
      <c r="B10" s="20" t="s">
        <v>85</v>
      </c>
      <c r="C10" s="20" t="s">
        <v>26</v>
      </c>
      <c r="D10" s="20" t="s">
        <v>329</v>
      </c>
      <c r="E10" s="20" t="s">
        <v>330</v>
      </c>
      <c r="F10" s="20" t="s">
        <v>170</v>
      </c>
      <c r="G10" s="20">
        <v>260</v>
      </c>
      <c r="H10" s="20" t="s">
        <v>67</v>
      </c>
      <c r="I10" s="20">
        <v>21.32</v>
      </c>
      <c r="J10" s="20" t="s">
        <v>317</v>
      </c>
      <c r="K10" s="20" t="s">
        <v>69</v>
      </c>
      <c r="L10" s="20">
        <v>2130504</v>
      </c>
      <c r="M10" s="20" t="s">
        <v>331</v>
      </c>
      <c r="N10" s="20" t="s">
        <v>332</v>
      </c>
      <c r="O10" s="20" t="s">
        <v>72</v>
      </c>
      <c r="P10" s="20" t="s">
        <v>333</v>
      </c>
      <c r="Q10" s="54">
        <v>0.95</v>
      </c>
      <c r="R10" s="20" t="s">
        <v>74</v>
      </c>
      <c r="S10" s="20" t="s">
        <v>26</v>
      </c>
      <c r="T10" s="20" t="s">
        <v>75</v>
      </c>
    </row>
    <row r="11" spans="1:20" ht="60.75">
      <c r="A11" s="24">
        <v>32</v>
      </c>
      <c r="B11" s="20" t="s">
        <v>231</v>
      </c>
      <c r="C11" s="20" t="s">
        <v>26</v>
      </c>
      <c r="D11" s="20" t="s">
        <v>334</v>
      </c>
      <c r="E11" s="20" t="s">
        <v>335</v>
      </c>
      <c r="F11" s="20" t="s">
        <v>81</v>
      </c>
      <c r="G11" s="20">
        <v>700</v>
      </c>
      <c r="H11" s="20" t="s">
        <v>67</v>
      </c>
      <c r="I11" s="20">
        <v>39.2</v>
      </c>
      <c r="J11" s="20" t="s">
        <v>317</v>
      </c>
      <c r="K11" s="20" t="s">
        <v>69</v>
      </c>
      <c r="L11" s="20">
        <v>2130504</v>
      </c>
      <c r="M11" s="20" t="s">
        <v>336</v>
      </c>
      <c r="N11" s="20" t="s">
        <v>337</v>
      </c>
      <c r="O11" s="20" t="s">
        <v>72</v>
      </c>
      <c r="P11" s="20" t="s">
        <v>338</v>
      </c>
      <c r="Q11" s="54">
        <v>0.95</v>
      </c>
      <c r="R11" s="20" t="s">
        <v>80</v>
      </c>
      <c r="S11" s="20" t="s">
        <v>26</v>
      </c>
      <c r="T11" s="20" t="s">
        <v>75</v>
      </c>
    </row>
    <row r="12" spans="1:20" ht="60.75">
      <c r="A12" s="24">
        <v>33</v>
      </c>
      <c r="B12" s="20" t="s">
        <v>339</v>
      </c>
      <c r="C12" s="20" t="s">
        <v>22</v>
      </c>
      <c r="D12" s="20" t="s">
        <v>340</v>
      </c>
      <c r="E12" s="20" t="s">
        <v>341</v>
      </c>
      <c r="F12" s="20" t="s">
        <v>81</v>
      </c>
      <c r="G12" s="20" t="s">
        <v>342</v>
      </c>
      <c r="H12" s="20" t="s">
        <v>67</v>
      </c>
      <c r="I12" s="20">
        <v>11</v>
      </c>
      <c r="J12" s="20" t="s">
        <v>317</v>
      </c>
      <c r="K12" s="20" t="s">
        <v>69</v>
      </c>
      <c r="L12" s="20">
        <v>2130504</v>
      </c>
      <c r="M12" s="20" t="s">
        <v>343</v>
      </c>
      <c r="N12" s="20" t="s">
        <v>344</v>
      </c>
      <c r="O12" s="20" t="s">
        <v>72</v>
      </c>
      <c r="P12" s="20" t="s">
        <v>345</v>
      </c>
      <c r="Q12" s="54">
        <v>0.95</v>
      </c>
      <c r="R12" s="20" t="s">
        <v>80</v>
      </c>
      <c r="S12" s="20" t="s">
        <v>22</v>
      </c>
      <c r="T12" s="20" t="s">
        <v>75</v>
      </c>
    </row>
    <row r="13" spans="1:20" ht="60.75">
      <c r="A13" s="24">
        <v>34</v>
      </c>
      <c r="B13" s="20" t="s">
        <v>231</v>
      </c>
      <c r="C13" s="20" t="s">
        <v>22</v>
      </c>
      <c r="D13" s="20" t="s">
        <v>346</v>
      </c>
      <c r="E13" s="20" t="s">
        <v>347</v>
      </c>
      <c r="F13" s="20" t="s">
        <v>170</v>
      </c>
      <c r="G13" s="20" t="s">
        <v>348</v>
      </c>
      <c r="H13" s="20" t="s">
        <v>67</v>
      </c>
      <c r="I13" s="20">
        <v>31</v>
      </c>
      <c r="J13" s="20" t="s">
        <v>317</v>
      </c>
      <c r="K13" s="20" t="s">
        <v>69</v>
      </c>
      <c r="L13" s="20">
        <v>2130504</v>
      </c>
      <c r="M13" s="20" t="s">
        <v>348</v>
      </c>
      <c r="N13" s="20" t="s">
        <v>344</v>
      </c>
      <c r="O13" s="20" t="s">
        <v>96</v>
      </c>
      <c r="P13" s="20" t="s">
        <v>349</v>
      </c>
      <c r="Q13" s="54">
        <v>0.95</v>
      </c>
      <c r="R13" s="20" t="s">
        <v>74</v>
      </c>
      <c r="S13" s="20" t="s">
        <v>22</v>
      </c>
      <c r="T13" s="20" t="s">
        <v>75</v>
      </c>
    </row>
    <row r="14" spans="1:20" ht="60.75">
      <c r="A14" s="24">
        <v>35</v>
      </c>
      <c r="B14" s="20" t="s">
        <v>63</v>
      </c>
      <c r="C14" s="20" t="s">
        <v>22</v>
      </c>
      <c r="D14" s="20" t="s">
        <v>350</v>
      </c>
      <c r="E14" s="20" t="s">
        <v>351</v>
      </c>
      <c r="F14" s="20" t="s">
        <v>352</v>
      </c>
      <c r="G14" s="20" t="s">
        <v>353</v>
      </c>
      <c r="H14" s="20" t="s">
        <v>67</v>
      </c>
      <c r="I14" s="20">
        <v>18</v>
      </c>
      <c r="J14" s="20" t="s">
        <v>317</v>
      </c>
      <c r="K14" s="20" t="s">
        <v>69</v>
      </c>
      <c r="L14" s="20">
        <v>2130504</v>
      </c>
      <c r="M14" s="20" t="s">
        <v>354</v>
      </c>
      <c r="N14" s="20" t="s">
        <v>355</v>
      </c>
      <c r="O14" s="20" t="s">
        <v>96</v>
      </c>
      <c r="P14" s="20" t="s">
        <v>356</v>
      </c>
      <c r="Q14" s="54">
        <v>0.95</v>
      </c>
      <c r="R14" s="20" t="s">
        <v>74</v>
      </c>
      <c r="S14" s="20" t="s">
        <v>22</v>
      </c>
      <c r="T14" s="20" t="s">
        <v>75</v>
      </c>
    </row>
    <row r="15" spans="1:20" ht="60.75">
      <c r="A15" s="24">
        <v>36</v>
      </c>
      <c r="B15" s="20" t="s">
        <v>231</v>
      </c>
      <c r="C15" s="20" t="s">
        <v>22</v>
      </c>
      <c r="D15" s="20" t="s">
        <v>346</v>
      </c>
      <c r="E15" s="20" t="s">
        <v>357</v>
      </c>
      <c r="F15" s="20" t="s">
        <v>81</v>
      </c>
      <c r="G15" s="20" t="s">
        <v>358</v>
      </c>
      <c r="H15" s="20" t="s">
        <v>67</v>
      </c>
      <c r="I15" s="20">
        <v>50</v>
      </c>
      <c r="J15" s="20" t="s">
        <v>317</v>
      </c>
      <c r="K15" s="20" t="s">
        <v>69</v>
      </c>
      <c r="L15" s="20">
        <v>2130504</v>
      </c>
      <c r="M15" s="20" t="s">
        <v>358</v>
      </c>
      <c r="N15" s="20" t="s">
        <v>263</v>
      </c>
      <c r="O15" s="20" t="s">
        <v>72</v>
      </c>
      <c r="P15" s="20" t="s">
        <v>359</v>
      </c>
      <c r="Q15" s="54">
        <v>0.95</v>
      </c>
      <c r="R15" s="20" t="s">
        <v>80</v>
      </c>
      <c r="S15" s="20" t="s">
        <v>22</v>
      </c>
      <c r="T15" s="20" t="s">
        <v>75</v>
      </c>
    </row>
    <row r="16" spans="1:20" ht="60.75">
      <c r="A16" s="24">
        <v>37</v>
      </c>
      <c r="B16" s="20" t="s">
        <v>63</v>
      </c>
      <c r="C16" s="20" t="s">
        <v>31</v>
      </c>
      <c r="D16" s="20" t="s">
        <v>104</v>
      </c>
      <c r="E16" s="20" t="s">
        <v>105</v>
      </c>
      <c r="F16" s="20" t="s">
        <v>134</v>
      </c>
      <c r="G16" s="20">
        <v>50</v>
      </c>
      <c r="H16" s="20" t="s">
        <v>135</v>
      </c>
      <c r="I16" s="20">
        <v>8.5</v>
      </c>
      <c r="J16" s="20" t="s">
        <v>317</v>
      </c>
      <c r="K16" s="20" t="s">
        <v>69</v>
      </c>
      <c r="L16" s="20">
        <v>2130504</v>
      </c>
      <c r="M16" s="20" t="s">
        <v>360</v>
      </c>
      <c r="N16" s="20" t="s">
        <v>284</v>
      </c>
      <c r="O16" s="20" t="s">
        <v>72</v>
      </c>
      <c r="P16" s="20" t="s">
        <v>361</v>
      </c>
      <c r="Q16" s="54">
        <v>0.95</v>
      </c>
      <c r="R16" s="20" t="s">
        <v>74</v>
      </c>
      <c r="S16" s="20" t="s">
        <v>31</v>
      </c>
      <c r="T16" s="20" t="s">
        <v>75</v>
      </c>
    </row>
    <row r="17" spans="1:20" ht="60.75">
      <c r="A17" s="24">
        <v>38</v>
      </c>
      <c r="B17" s="20" t="s">
        <v>63</v>
      </c>
      <c r="C17" s="20" t="s">
        <v>31</v>
      </c>
      <c r="D17" s="20" t="s">
        <v>104</v>
      </c>
      <c r="E17" s="20" t="s">
        <v>105</v>
      </c>
      <c r="F17" s="20" t="s">
        <v>81</v>
      </c>
      <c r="G17" s="20">
        <v>180</v>
      </c>
      <c r="H17" s="20" t="s">
        <v>67</v>
      </c>
      <c r="I17" s="20">
        <v>8.64</v>
      </c>
      <c r="J17" s="20" t="s">
        <v>317</v>
      </c>
      <c r="K17" s="20" t="s">
        <v>69</v>
      </c>
      <c r="L17" s="20">
        <v>2130504</v>
      </c>
      <c r="M17" s="20" t="s">
        <v>362</v>
      </c>
      <c r="N17" s="20" t="s">
        <v>363</v>
      </c>
      <c r="O17" s="20" t="s">
        <v>72</v>
      </c>
      <c r="P17" s="20" t="s">
        <v>364</v>
      </c>
      <c r="Q17" s="54">
        <v>0.95</v>
      </c>
      <c r="R17" s="20" t="s">
        <v>80</v>
      </c>
      <c r="S17" s="20" t="s">
        <v>31</v>
      </c>
      <c r="T17" s="20" t="s">
        <v>75</v>
      </c>
    </row>
    <row r="18" spans="1:20" ht="60.75">
      <c r="A18" s="24">
        <v>39</v>
      </c>
      <c r="B18" s="20" t="s">
        <v>63</v>
      </c>
      <c r="C18" s="20" t="s">
        <v>31</v>
      </c>
      <c r="D18" s="20" t="s">
        <v>104</v>
      </c>
      <c r="E18" s="20" t="s">
        <v>114</v>
      </c>
      <c r="F18" s="20" t="s">
        <v>134</v>
      </c>
      <c r="G18" s="20">
        <v>60</v>
      </c>
      <c r="H18" s="20" t="s">
        <v>135</v>
      </c>
      <c r="I18" s="20">
        <v>10.2</v>
      </c>
      <c r="J18" s="20" t="s">
        <v>317</v>
      </c>
      <c r="K18" s="20" t="s">
        <v>69</v>
      </c>
      <c r="L18" s="20">
        <v>2130504</v>
      </c>
      <c r="M18" s="20" t="s">
        <v>365</v>
      </c>
      <c r="N18" s="20" t="s">
        <v>366</v>
      </c>
      <c r="O18" s="20" t="s">
        <v>72</v>
      </c>
      <c r="P18" s="20" t="s">
        <v>367</v>
      </c>
      <c r="Q18" s="54">
        <v>0.95</v>
      </c>
      <c r="R18" s="20" t="s">
        <v>74</v>
      </c>
      <c r="S18" s="20" t="s">
        <v>31</v>
      </c>
      <c r="T18" s="20" t="s">
        <v>75</v>
      </c>
    </row>
    <row r="19" spans="1:20" ht="60.75">
      <c r="A19" s="24">
        <v>40</v>
      </c>
      <c r="B19" s="20" t="s">
        <v>231</v>
      </c>
      <c r="C19" s="20" t="s">
        <v>21</v>
      </c>
      <c r="D19" s="20" t="s">
        <v>368</v>
      </c>
      <c r="E19" s="20" t="s">
        <v>368</v>
      </c>
      <c r="F19" s="20" t="s">
        <v>369</v>
      </c>
      <c r="G19" s="20">
        <v>1</v>
      </c>
      <c r="H19" s="20" t="s">
        <v>321</v>
      </c>
      <c r="I19" s="20">
        <v>33.4</v>
      </c>
      <c r="J19" s="20" t="s">
        <v>317</v>
      </c>
      <c r="K19" s="20" t="s">
        <v>69</v>
      </c>
      <c r="L19" s="20">
        <v>2130504</v>
      </c>
      <c r="M19" s="20" t="s">
        <v>369</v>
      </c>
      <c r="N19" s="20" t="s">
        <v>370</v>
      </c>
      <c r="O19" s="20" t="s">
        <v>72</v>
      </c>
      <c r="P19" s="20" t="s">
        <v>371</v>
      </c>
      <c r="Q19" s="54">
        <v>0.95</v>
      </c>
      <c r="R19" s="20" t="s">
        <v>74</v>
      </c>
      <c r="S19" s="20" t="s">
        <v>21</v>
      </c>
      <c r="T19" s="20" t="s">
        <v>75</v>
      </c>
    </row>
    <row r="20" spans="1:20" ht="60.75">
      <c r="A20" s="24">
        <v>41</v>
      </c>
      <c r="B20" s="20" t="s">
        <v>63</v>
      </c>
      <c r="C20" s="20" t="s">
        <v>29</v>
      </c>
      <c r="D20" s="20" t="s">
        <v>372</v>
      </c>
      <c r="E20" s="20" t="s">
        <v>373</v>
      </c>
      <c r="F20" s="20" t="s">
        <v>374</v>
      </c>
      <c r="G20" s="20">
        <v>2500</v>
      </c>
      <c r="H20" s="20" t="s">
        <v>67</v>
      </c>
      <c r="I20" s="20">
        <v>60</v>
      </c>
      <c r="J20" s="20" t="s">
        <v>317</v>
      </c>
      <c r="K20" s="20" t="s">
        <v>69</v>
      </c>
      <c r="L20" s="20">
        <v>2130504</v>
      </c>
      <c r="M20" s="20" t="s">
        <v>375</v>
      </c>
      <c r="N20" s="20" t="s">
        <v>376</v>
      </c>
      <c r="O20" s="20" t="s">
        <v>96</v>
      </c>
      <c r="P20" s="20" t="s">
        <v>377</v>
      </c>
      <c r="Q20" s="54">
        <v>0.95</v>
      </c>
      <c r="R20" s="20" t="s">
        <v>74</v>
      </c>
      <c r="S20" s="20" t="s">
        <v>378</v>
      </c>
      <c r="T20" s="20" t="s">
        <v>75</v>
      </c>
    </row>
    <row r="21" spans="1:20" ht="60.75">
      <c r="A21" s="24">
        <v>42</v>
      </c>
      <c r="B21" s="20" t="s">
        <v>63</v>
      </c>
      <c r="C21" s="20" t="s">
        <v>29</v>
      </c>
      <c r="D21" s="20" t="s">
        <v>372</v>
      </c>
      <c r="E21" s="20" t="s">
        <v>379</v>
      </c>
      <c r="F21" s="20" t="s">
        <v>81</v>
      </c>
      <c r="G21" s="20">
        <v>130</v>
      </c>
      <c r="H21" s="20" t="s">
        <v>67</v>
      </c>
      <c r="I21" s="20">
        <v>7.07</v>
      </c>
      <c r="J21" s="20" t="s">
        <v>317</v>
      </c>
      <c r="K21" s="20" t="s">
        <v>69</v>
      </c>
      <c r="L21" s="20">
        <v>2130504</v>
      </c>
      <c r="M21" s="20" t="s">
        <v>380</v>
      </c>
      <c r="N21" s="20" t="s">
        <v>381</v>
      </c>
      <c r="O21" s="20" t="s">
        <v>96</v>
      </c>
      <c r="P21" s="20" t="s">
        <v>382</v>
      </c>
      <c r="Q21" s="54">
        <v>0.95</v>
      </c>
      <c r="R21" s="20" t="s">
        <v>80</v>
      </c>
      <c r="S21" s="20" t="s">
        <v>378</v>
      </c>
      <c r="T21" s="20" t="s">
        <v>75</v>
      </c>
    </row>
    <row r="22" spans="1:20" ht="60.75">
      <c r="A22" s="24">
        <v>43</v>
      </c>
      <c r="B22" s="20" t="s">
        <v>63</v>
      </c>
      <c r="C22" s="20" t="s">
        <v>29</v>
      </c>
      <c r="D22" s="20" t="s">
        <v>372</v>
      </c>
      <c r="E22" s="20" t="s">
        <v>383</v>
      </c>
      <c r="F22" s="20" t="s">
        <v>384</v>
      </c>
      <c r="G22" s="20">
        <v>1</v>
      </c>
      <c r="H22" s="20" t="s">
        <v>196</v>
      </c>
      <c r="I22" s="20">
        <v>12.17</v>
      </c>
      <c r="J22" s="20" t="s">
        <v>317</v>
      </c>
      <c r="K22" s="20" t="s">
        <v>69</v>
      </c>
      <c r="L22" s="20">
        <v>2130504</v>
      </c>
      <c r="M22" s="20" t="s">
        <v>385</v>
      </c>
      <c r="N22" s="20" t="s">
        <v>386</v>
      </c>
      <c r="O22" s="20" t="s">
        <v>96</v>
      </c>
      <c r="P22" s="20" t="s">
        <v>387</v>
      </c>
      <c r="Q22" s="54">
        <v>0.95</v>
      </c>
      <c r="R22" s="20" t="s">
        <v>80</v>
      </c>
      <c r="S22" s="20" t="s">
        <v>378</v>
      </c>
      <c r="T22" s="20" t="s">
        <v>75</v>
      </c>
    </row>
    <row r="23" spans="1:20" ht="97.5">
      <c r="A23" s="24">
        <v>44</v>
      </c>
      <c r="B23" s="20" t="s">
        <v>63</v>
      </c>
      <c r="C23" s="20" t="s">
        <v>29</v>
      </c>
      <c r="D23" s="20" t="s">
        <v>372</v>
      </c>
      <c r="E23" s="20" t="s">
        <v>388</v>
      </c>
      <c r="F23" s="20" t="s">
        <v>389</v>
      </c>
      <c r="G23" s="20">
        <v>1</v>
      </c>
      <c r="H23" s="20" t="s">
        <v>196</v>
      </c>
      <c r="I23" s="20">
        <v>24.66</v>
      </c>
      <c r="J23" s="20" t="s">
        <v>317</v>
      </c>
      <c r="K23" s="20" t="s">
        <v>69</v>
      </c>
      <c r="L23" s="20">
        <v>2130504</v>
      </c>
      <c r="M23" s="20" t="s">
        <v>390</v>
      </c>
      <c r="N23" s="20" t="s">
        <v>391</v>
      </c>
      <c r="O23" s="20" t="s">
        <v>96</v>
      </c>
      <c r="P23" s="20" t="s">
        <v>392</v>
      </c>
      <c r="Q23" s="54">
        <v>0.95</v>
      </c>
      <c r="R23" s="20" t="s">
        <v>80</v>
      </c>
      <c r="S23" s="20" t="s">
        <v>378</v>
      </c>
      <c r="T23" s="20" t="s">
        <v>75</v>
      </c>
    </row>
    <row r="24" spans="1:20" ht="72.75">
      <c r="A24" s="24">
        <v>45</v>
      </c>
      <c r="B24" s="20" t="s">
        <v>339</v>
      </c>
      <c r="C24" s="20" t="s">
        <v>29</v>
      </c>
      <c r="D24" s="20" t="s">
        <v>393</v>
      </c>
      <c r="E24" s="20" t="s">
        <v>394</v>
      </c>
      <c r="F24" s="20" t="s">
        <v>395</v>
      </c>
      <c r="G24" s="20">
        <v>800</v>
      </c>
      <c r="H24" s="20" t="s">
        <v>67</v>
      </c>
      <c r="I24" s="20">
        <v>45.7</v>
      </c>
      <c r="J24" s="20" t="s">
        <v>396</v>
      </c>
      <c r="K24" s="20" t="s">
        <v>69</v>
      </c>
      <c r="L24" s="20">
        <v>2130504</v>
      </c>
      <c r="M24" s="20" t="s">
        <v>397</v>
      </c>
      <c r="N24" s="20" t="s">
        <v>398</v>
      </c>
      <c r="O24" s="20" t="s">
        <v>96</v>
      </c>
      <c r="P24" s="20" t="s">
        <v>399</v>
      </c>
      <c r="Q24" s="54">
        <v>0.95</v>
      </c>
      <c r="R24" s="20" t="s">
        <v>80</v>
      </c>
      <c r="S24" s="20" t="s">
        <v>378</v>
      </c>
      <c r="T24" s="20" t="s">
        <v>75</v>
      </c>
    </row>
    <row r="25" spans="1:20" ht="60.75">
      <c r="A25" s="24">
        <v>46</v>
      </c>
      <c r="B25" s="20" t="s">
        <v>231</v>
      </c>
      <c r="C25" s="20" t="s">
        <v>19</v>
      </c>
      <c r="D25" s="20" t="s">
        <v>400</v>
      </c>
      <c r="E25" s="20" t="s">
        <v>401</v>
      </c>
      <c r="F25" s="20" t="s">
        <v>81</v>
      </c>
      <c r="G25" s="20">
        <v>2495</v>
      </c>
      <c r="H25" s="20" t="s">
        <v>67</v>
      </c>
      <c r="I25" s="20">
        <v>42.09</v>
      </c>
      <c r="J25" s="20" t="s">
        <v>317</v>
      </c>
      <c r="K25" s="20" t="s">
        <v>69</v>
      </c>
      <c r="L25" s="20">
        <v>2130504</v>
      </c>
      <c r="M25" s="20" t="s">
        <v>402</v>
      </c>
      <c r="N25" s="20" t="s">
        <v>403</v>
      </c>
      <c r="O25" s="20" t="s">
        <v>72</v>
      </c>
      <c r="P25" s="20" t="s">
        <v>404</v>
      </c>
      <c r="Q25" s="54">
        <v>0.95</v>
      </c>
      <c r="R25" s="20" t="s">
        <v>80</v>
      </c>
      <c r="S25" s="20" t="s">
        <v>19</v>
      </c>
      <c r="T25" s="20" t="s">
        <v>75</v>
      </c>
    </row>
    <row r="26" spans="1:20" ht="60.75">
      <c r="A26" s="24">
        <v>47</v>
      </c>
      <c r="B26" s="20" t="s">
        <v>231</v>
      </c>
      <c r="C26" s="20" t="s">
        <v>19</v>
      </c>
      <c r="D26" s="20" t="s">
        <v>405</v>
      </c>
      <c r="E26" s="20" t="s">
        <v>406</v>
      </c>
      <c r="F26" s="20" t="s">
        <v>81</v>
      </c>
      <c r="G26" s="20">
        <v>2100</v>
      </c>
      <c r="H26" s="20" t="s">
        <v>407</v>
      </c>
      <c r="I26" s="20">
        <v>35.42</v>
      </c>
      <c r="J26" s="20" t="s">
        <v>317</v>
      </c>
      <c r="K26" s="20" t="s">
        <v>69</v>
      </c>
      <c r="L26" s="20">
        <v>2130504</v>
      </c>
      <c r="M26" s="20" t="s">
        <v>408</v>
      </c>
      <c r="N26" s="20" t="s">
        <v>409</v>
      </c>
      <c r="O26" s="20" t="s">
        <v>72</v>
      </c>
      <c r="P26" s="20" t="s">
        <v>410</v>
      </c>
      <c r="Q26" s="54">
        <v>0.95</v>
      </c>
      <c r="R26" s="20" t="s">
        <v>80</v>
      </c>
      <c r="S26" s="20" t="s">
        <v>19</v>
      </c>
      <c r="T26" s="20" t="s">
        <v>75</v>
      </c>
    </row>
    <row r="27" spans="1:20" ht="60.75">
      <c r="A27" s="24">
        <v>48</v>
      </c>
      <c r="B27" s="20" t="s">
        <v>231</v>
      </c>
      <c r="C27" s="20" t="s">
        <v>19</v>
      </c>
      <c r="D27" s="20" t="s">
        <v>411</v>
      </c>
      <c r="E27" s="20" t="s">
        <v>412</v>
      </c>
      <c r="F27" s="20" t="s">
        <v>81</v>
      </c>
      <c r="G27" s="20">
        <v>800</v>
      </c>
      <c r="H27" s="20" t="s">
        <v>67</v>
      </c>
      <c r="I27" s="20">
        <v>51.2</v>
      </c>
      <c r="J27" s="20" t="s">
        <v>317</v>
      </c>
      <c r="K27" s="20" t="s">
        <v>69</v>
      </c>
      <c r="L27" s="20">
        <v>2130504</v>
      </c>
      <c r="M27" s="20" t="s">
        <v>413</v>
      </c>
      <c r="N27" s="20" t="s">
        <v>414</v>
      </c>
      <c r="O27" s="20" t="s">
        <v>72</v>
      </c>
      <c r="P27" s="20" t="s">
        <v>415</v>
      </c>
      <c r="Q27" s="54">
        <v>0.95</v>
      </c>
      <c r="R27" s="20" t="s">
        <v>80</v>
      </c>
      <c r="S27" s="20" t="s">
        <v>19</v>
      </c>
      <c r="T27" s="20" t="s">
        <v>75</v>
      </c>
    </row>
    <row r="28" spans="1:20" ht="60.75">
      <c r="A28" s="24">
        <v>49</v>
      </c>
      <c r="B28" s="20" t="s">
        <v>339</v>
      </c>
      <c r="C28" s="20" t="s">
        <v>19</v>
      </c>
      <c r="D28" s="20" t="s">
        <v>416</v>
      </c>
      <c r="E28" s="20" t="s">
        <v>417</v>
      </c>
      <c r="F28" s="20" t="s">
        <v>81</v>
      </c>
      <c r="G28" s="20">
        <v>1750</v>
      </c>
      <c r="H28" s="20" t="s">
        <v>407</v>
      </c>
      <c r="I28" s="20">
        <v>5.81</v>
      </c>
      <c r="J28" s="20" t="s">
        <v>396</v>
      </c>
      <c r="K28" s="20" t="s">
        <v>69</v>
      </c>
      <c r="L28" s="20">
        <v>2130504</v>
      </c>
      <c r="M28" s="20" t="s">
        <v>418</v>
      </c>
      <c r="N28" s="20" t="s">
        <v>419</v>
      </c>
      <c r="O28" s="20" t="s">
        <v>72</v>
      </c>
      <c r="P28" s="20" t="s">
        <v>420</v>
      </c>
      <c r="Q28" s="54">
        <v>0.95</v>
      </c>
      <c r="R28" s="20" t="s">
        <v>80</v>
      </c>
      <c r="S28" s="20" t="s">
        <v>19</v>
      </c>
      <c r="T28" s="20" t="s">
        <v>75</v>
      </c>
    </row>
    <row r="29" spans="1:20" ht="60.75">
      <c r="A29" s="24">
        <v>50</v>
      </c>
      <c r="B29" s="20" t="s">
        <v>63</v>
      </c>
      <c r="C29" s="20" t="s">
        <v>19</v>
      </c>
      <c r="D29" s="20" t="s">
        <v>421</v>
      </c>
      <c r="E29" s="20" t="s">
        <v>422</v>
      </c>
      <c r="F29" s="20" t="s">
        <v>134</v>
      </c>
      <c r="G29" s="20">
        <v>65</v>
      </c>
      <c r="H29" s="20" t="s">
        <v>135</v>
      </c>
      <c r="I29" s="20">
        <v>10.05</v>
      </c>
      <c r="J29" s="20" t="s">
        <v>317</v>
      </c>
      <c r="K29" s="20" t="s">
        <v>69</v>
      </c>
      <c r="L29" s="20">
        <v>2130504</v>
      </c>
      <c r="M29" s="20" t="s">
        <v>423</v>
      </c>
      <c r="N29" s="20" t="s">
        <v>424</v>
      </c>
      <c r="O29" s="20" t="s">
        <v>72</v>
      </c>
      <c r="P29" s="20" t="s">
        <v>425</v>
      </c>
      <c r="Q29" s="54">
        <v>0.95</v>
      </c>
      <c r="R29" s="20" t="s">
        <v>74</v>
      </c>
      <c r="S29" s="20" t="s">
        <v>19</v>
      </c>
      <c r="T29" s="20" t="s">
        <v>75</v>
      </c>
    </row>
    <row r="30" spans="1:20" ht="60.75">
      <c r="A30" s="24">
        <v>51</v>
      </c>
      <c r="B30" s="20" t="s">
        <v>63</v>
      </c>
      <c r="C30" s="20" t="s">
        <v>23</v>
      </c>
      <c r="D30" s="20" t="s">
        <v>139</v>
      </c>
      <c r="E30" s="20" t="s">
        <v>426</v>
      </c>
      <c r="F30" s="20" t="s">
        <v>134</v>
      </c>
      <c r="G30" s="20">
        <v>40</v>
      </c>
      <c r="H30" s="20" t="s">
        <v>135</v>
      </c>
      <c r="I30" s="20">
        <v>6.8</v>
      </c>
      <c r="J30" s="20" t="s">
        <v>317</v>
      </c>
      <c r="K30" s="20" t="s">
        <v>69</v>
      </c>
      <c r="L30" s="20">
        <v>2130504</v>
      </c>
      <c r="M30" s="20" t="s">
        <v>427</v>
      </c>
      <c r="N30" s="20" t="s">
        <v>428</v>
      </c>
      <c r="O30" s="20" t="s">
        <v>72</v>
      </c>
      <c r="P30" s="20" t="s">
        <v>429</v>
      </c>
      <c r="Q30" s="54">
        <v>0.95</v>
      </c>
      <c r="R30" s="20" t="s">
        <v>74</v>
      </c>
      <c r="S30" s="20" t="s">
        <v>23</v>
      </c>
      <c r="T30" s="20" t="s">
        <v>75</v>
      </c>
    </row>
    <row r="31" spans="1:20" ht="60.75">
      <c r="A31" s="24">
        <v>52</v>
      </c>
      <c r="B31" s="20" t="s">
        <v>63</v>
      </c>
      <c r="C31" s="20" t="s">
        <v>23</v>
      </c>
      <c r="D31" s="20" t="s">
        <v>139</v>
      </c>
      <c r="E31" s="20" t="s">
        <v>140</v>
      </c>
      <c r="F31" s="20" t="s">
        <v>134</v>
      </c>
      <c r="G31" s="20">
        <v>45</v>
      </c>
      <c r="H31" s="20" t="s">
        <v>135</v>
      </c>
      <c r="I31" s="20">
        <v>7.65</v>
      </c>
      <c r="J31" s="20" t="s">
        <v>317</v>
      </c>
      <c r="K31" s="20" t="s">
        <v>69</v>
      </c>
      <c r="L31" s="20">
        <v>2130504</v>
      </c>
      <c r="M31" s="20" t="s">
        <v>430</v>
      </c>
      <c r="N31" s="20" t="s">
        <v>431</v>
      </c>
      <c r="O31" s="20" t="s">
        <v>72</v>
      </c>
      <c r="P31" s="20" t="s">
        <v>432</v>
      </c>
      <c r="Q31" s="54">
        <v>0.95</v>
      </c>
      <c r="R31" s="20" t="s">
        <v>74</v>
      </c>
      <c r="S31" s="20" t="s">
        <v>23</v>
      </c>
      <c r="T31" s="20" t="s">
        <v>75</v>
      </c>
    </row>
    <row r="32" spans="1:20" ht="60.75">
      <c r="A32" s="24">
        <v>53</v>
      </c>
      <c r="B32" s="20" t="s">
        <v>63</v>
      </c>
      <c r="C32" s="20" t="s">
        <v>23</v>
      </c>
      <c r="D32" s="20" t="s">
        <v>139</v>
      </c>
      <c r="E32" s="20" t="s">
        <v>145</v>
      </c>
      <c r="F32" s="20" t="s">
        <v>134</v>
      </c>
      <c r="G32" s="20">
        <v>37</v>
      </c>
      <c r="H32" s="20" t="s">
        <v>135</v>
      </c>
      <c r="I32" s="20">
        <v>6.29</v>
      </c>
      <c r="J32" s="20" t="s">
        <v>317</v>
      </c>
      <c r="K32" s="20" t="s">
        <v>69</v>
      </c>
      <c r="L32" s="20">
        <v>2130504</v>
      </c>
      <c r="M32" s="20" t="s">
        <v>433</v>
      </c>
      <c r="N32" s="20" t="s">
        <v>434</v>
      </c>
      <c r="O32" s="20" t="s">
        <v>72</v>
      </c>
      <c r="P32" s="20" t="s">
        <v>435</v>
      </c>
      <c r="Q32" s="54">
        <v>0.95</v>
      </c>
      <c r="R32" s="20" t="s">
        <v>74</v>
      </c>
      <c r="S32" s="20" t="s">
        <v>23</v>
      </c>
      <c r="T32" s="20" t="s">
        <v>75</v>
      </c>
    </row>
    <row r="33" spans="1:20" ht="60.75">
      <c r="A33" s="24">
        <v>54</v>
      </c>
      <c r="B33" s="20" t="s">
        <v>63</v>
      </c>
      <c r="C33" s="20" t="s">
        <v>23</v>
      </c>
      <c r="D33" s="20" t="s">
        <v>139</v>
      </c>
      <c r="E33" s="20" t="s">
        <v>436</v>
      </c>
      <c r="F33" s="20" t="s">
        <v>134</v>
      </c>
      <c r="G33" s="20">
        <v>40</v>
      </c>
      <c r="H33" s="20" t="s">
        <v>135</v>
      </c>
      <c r="I33" s="20">
        <v>6.8</v>
      </c>
      <c r="J33" s="20" t="s">
        <v>317</v>
      </c>
      <c r="K33" s="20" t="s">
        <v>69</v>
      </c>
      <c r="L33" s="20">
        <v>2130504</v>
      </c>
      <c r="M33" s="20" t="s">
        <v>427</v>
      </c>
      <c r="N33" s="20" t="s">
        <v>428</v>
      </c>
      <c r="O33" s="20" t="s">
        <v>72</v>
      </c>
      <c r="P33" s="20" t="s">
        <v>437</v>
      </c>
      <c r="Q33" s="54">
        <v>0.95</v>
      </c>
      <c r="R33" s="20" t="s">
        <v>74</v>
      </c>
      <c r="S33" s="20" t="s">
        <v>23</v>
      </c>
      <c r="T33" s="20" t="s">
        <v>75</v>
      </c>
    </row>
    <row r="34" spans="1:20" ht="60.75">
      <c r="A34" s="24">
        <v>55</v>
      </c>
      <c r="B34" s="20" t="s">
        <v>63</v>
      </c>
      <c r="C34" s="20" t="s">
        <v>23</v>
      </c>
      <c r="D34" s="20" t="s">
        <v>139</v>
      </c>
      <c r="E34" s="20" t="s">
        <v>438</v>
      </c>
      <c r="F34" s="20" t="s">
        <v>439</v>
      </c>
      <c r="G34" s="20">
        <v>115</v>
      </c>
      <c r="H34" s="20" t="s">
        <v>67</v>
      </c>
      <c r="I34" s="20">
        <v>2.1</v>
      </c>
      <c r="J34" s="20" t="s">
        <v>317</v>
      </c>
      <c r="K34" s="20" t="s">
        <v>69</v>
      </c>
      <c r="L34" s="20">
        <v>2130504</v>
      </c>
      <c r="M34" s="20" t="s">
        <v>440</v>
      </c>
      <c r="N34" s="20" t="s">
        <v>441</v>
      </c>
      <c r="O34" s="20" t="s">
        <v>72</v>
      </c>
      <c r="P34" s="20" t="s">
        <v>442</v>
      </c>
      <c r="Q34" s="54">
        <v>0.95</v>
      </c>
      <c r="R34" s="20" t="s">
        <v>74</v>
      </c>
      <c r="S34" s="20" t="s">
        <v>23</v>
      </c>
      <c r="T34" s="20" t="s">
        <v>75</v>
      </c>
    </row>
    <row r="35" spans="1:20" ht="60.75">
      <c r="A35" s="24">
        <v>56</v>
      </c>
      <c r="B35" s="20" t="s">
        <v>63</v>
      </c>
      <c r="C35" s="20" t="s">
        <v>23</v>
      </c>
      <c r="D35" s="20" t="s">
        <v>139</v>
      </c>
      <c r="E35" s="20" t="s">
        <v>443</v>
      </c>
      <c r="F35" s="20" t="s">
        <v>141</v>
      </c>
      <c r="G35" s="20">
        <v>120</v>
      </c>
      <c r="H35" s="20" t="s">
        <v>67</v>
      </c>
      <c r="I35" s="20">
        <v>7</v>
      </c>
      <c r="J35" s="20" t="s">
        <v>317</v>
      </c>
      <c r="K35" s="20" t="s">
        <v>69</v>
      </c>
      <c r="L35" s="20">
        <v>2130504</v>
      </c>
      <c r="M35" s="20" t="s">
        <v>444</v>
      </c>
      <c r="N35" s="20" t="s">
        <v>445</v>
      </c>
      <c r="O35" s="20" t="s">
        <v>72</v>
      </c>
      <c r="P35" s="20" t="s">
        <v>446</v>
      </c>
      <c r="Q35" s="54">
        <v>0.95</v>
      </c>
      <c r="R35" s="20" t="s">
        <v>80</v>
      </c>
      <c r="S35" s="20" t="s">
        <v>23</v>
      </c>
      <c r="T35" s="20" t="s">
        <v>75</v>
      </c>
    </row>
    <row r="36" spans="1:20" ht="60.75">
      <c r="A36" s="24">
        <v>57</v>
      </c>
      <c r="B36" s="20" t="s">
        <v>231</v>
      </c>
      <c r="C36" s="20" t="s">
        <v>23</v>
      </c>
      <c r="D36" s="20" t="s">
        <v>447</v>
      </c>
      <c r="E36" s="20" t="s">
        <v>448</v>
      </c>
      <c r="F36" s="20" t="s">
        <v>449</v>
      </c>
      <c r="G36" s="20">
        <v>20</v>
      </c>
      <c r="H36" s="20" t="s">
        <v>67</v>
      </c>
      <c r="I36" s="20">
        <v>33.1</v>
      </c>
      <c r="J36" s="20" t="s">
        <v>317</v>
      </c>
      <c r="K36" s="20" t="s">
        <v>69</v>
      </c>
      <c r="L36" s="20">
        <v>2130504</v>
      </c>
      <c r="M36" s="20" t="s">
        <v>450</v>
      </c>
      <c r="N36" s="20" t="s">
        <v>451</v>
      </c>
      <c r="O36" s="20" t="s">
        <v>72</v>
      </c>
      <c r="P36" s="20" t="s">
        <v>452</v>
      </c>
      <c r="Q36" s="54">
        <v>0.95</v>
      </c>
      <c r="R36" s="20" t="s">
        <v>80</v>
      </c>
      <c r="S36" s="20" t="s">
        <v>23</v>
      </c>
      <c r="T36" s="20" t="s">
        <v>75</v>
      </c>
    </row>
    <row r="37" spans="1:20" ht="60.75">
      <c r="A37" s="24">
        <v>58</v>
      </c>
      <c r="B37" s="20" t="s">
        <v>63</v>
      </c>
      <c r="C37" s="20" t="s">
        <v>25</v>
      </c>
      <c r="D37" s="20" t="s">
        <v>164</v>
      </c>
      <c r="E37" s="20" t="s">
        <v>165</v>
      </c>
      <c r="F37" s="20" t="s">
        <v>453</v>
      </c>
      <c r="G37" s="20">
        <v>170</v>
      </c>
      <c r="H37" s="20" t="s">
        <v>67</v>
      </c>
      <c r="I37" s="20">
        <v>8.2</v>
      </c>
      <c r="J37" s="20" t="s">
        <v>317</v>
      </c>
      <c r="K37" s="20" t="s">
        <v>69</v>
      </c>
      <c r="L37" s="20">
        <v>2130504</v>
      </c>
      <c r="M37" s="20" t="s">
        <v>454</v>
      </c>
      <c r="N37" s="20" t="s">
        <v>455</v>
      </c>
      <c r="O37" s="20" t="s">
        <v>72</v>
      </c>
      <c r="P37" s="20" t="s">
        <v>169</v>
      </c>
      <c r="Q37" s="54">
        <v>0.95</v>
      </c>
      <c r="R37" s="20" t="s">
        <v>80</v>
      </c>
      <c r="S37" s="20" t="s">
        <v>25</v>
      </c>
      <c r="T37" s="20" t="s">
        <v>75</v>
      </c>
    </row>
    <row r="38" spans="1:20" ht="60.75">
      <c r="A38" s="24">
        <v>59</v>
      </c>
      <c r="B38" s="20" t="s">
        <v>63</v>
      </c>
      <c r="C38" s="20" t="s">
        <v>25</v>
      </c>
      <c r="D38" s="20" t="s">
        <v>164</v>
      </c>
      <c r="E38" s="20" t="s">
        <v>456</v>
      </c>
      <c r="F38" s="20" t="s">
        <v>81</v>
      </c>
      <c r="G38" s="20">
        <v>354</v>
      </c>
      <c r="H38" s="20" t="s">
        <v>67</v>
      </c>
      <c r="I38" s="20">
        <v>9.57</v>
      </c>
      <c r="J38" s="20" t="s">
        <v>317</v>
      </c>
      <c r="K38" s="20" t="s">
        <v>69</v>
      </c>
      <c r="L38" s="20">
        <v>2130504</v>
      </c>
      <c r="M38" s="20" t="s">
        <v>457</v>
      </c>
      <c r="N38" s="20" t="s">
        <v>458</v>
      </c>
      <c r="O38" s="20" t="s">
        <v>72</v>
      </c>
      <c r="P38" s="20" t="s">
        <v>459</v>
      </c>
      <c r="Q38" s="54">
        <v>0.95</v>
      </c>
      <c r="R38" s="20" t="s">
        <v>80</v>
      </c>
      <c r="S38" s="20" t="s">
        <v>25</v>
      </c>
      <c r="T38" s="20" t="s">
        <v>75</v>
      </c>
    </row>
    <row r="39" spans="1:20" ht="60.75">
      <c r="A39" s="24">
        <v>60</v>
      </c>
      <c r="B39" s="20" t="s">
        <v>231</v>
      </c>
      <c r="C39" s="20" t="s">
        <v>24</v>
      </c>
      <c r="D39" s="20" t="s">
        <v>460</v>
      </c>
      <c r="E39" s="20" t="s">
        <v>461</v>
      </c>
      <c r="F39" s="20" t="s">
        <v>81</v>
      </c>
      <c r="G39" s="20">
        <v>705</v>
      </c>
      <c r="H39" s="20" t="s">
        <v>67</v>
      </c>
      <c r="I39" s="20">
        <v>41</v>
      </c>
      <c r="J39" s="20" t="s">
        <v>317</v>
      </c>
      <c r="K39" s="20" t="s">
        <v>69</v>
      </c>
      <c r="L39" s="20">
        <v>2130504</v>
      </c>
      <c r="M39" s="20" t="s">
        <v>462</v>
      </c>
      <c r="N39" s="20" t="s">
        <v>463</v>
      </c>
      <c r="O39" s="20" t="s">
        <v>72</v>
      </c>
      <c r="P39" s="20" t="s">
        <v>464</v>
      </c>
      <c r="Q39" s="54">
        <v>0.95</v>
      </c>
      <c r="R39" s="20" t="s">
        <v>80</v>
      </c>
      <c r="S39" s="20" t="s">
        <v>24</v>
      </c>
      <c r="T39" s="20" t="s">
        <v>75</v>
      </c>
    </row>
    <row r="40" spans="1:20" ht="60.75">
      <c r="A40" s="24">
        <v>61</v>
      </c>
      <c r="B40" s="20" t="s">
        <v>85</v>
      </c>
      <c r="C40" s="20" t="s">
        <v>24</v>
      </c>
      <c r="D40" s="20" t="s">
        <v>465</v>
      </c>
      <c r="E40" s="20" t="s">
        <v>466</v>
      </c>
      <c r="F40" s="20" t="s">
        <v>467</v>
      </c>
      <c r="G40" s="20">
        <v>1000</v>
      </c>
      <c r="H40" s="20" t="s">
        <v>67</v>
      </c>
      <c r="I40" s="20">
        <v>20</v>
      </c>
      <c r="J40" s="20" t="s">
        <v>317</v>
      </c>
      <c r="K40" s="20" t="s">
        <v>69</v>
      </c>
      <c r="L40" s="20">
        <v>2130504</v>
      </c>
      <c r="M40" s="20" t="s">
        <v>468</v>
      </c>
      <c r="N40" s="20" t="s">
        <v>311</v>
      </c>
      <c r="O40" s="20" t="s">
        <v>72</v>
      </c>
      <c r="P40" s="20" t="s">
        <v>469</v>
      </c>
      <c r="Q40" s="54">
        <v>0.95</v>
      </c>
      <c r="R40" s="20" t="s">
        <v>80</v>
      </c>
      <c r="S40" s="20" t="s">
        <v>24</v>
      </c>
      <c r="T40" s="20" t="s">
        <v>75</v>
      </c>
    </row>
    <row r="41" spans="1:20" ht="60.75">
      <c r="A41" s="24">
        <v>62</v>
      </c>
      <c r="B41" s="20" t="s">
        <v>85</v>
      </c>
      <c r="C41" s="20" t="s">
        <v>24</v>
      </c>
      <c r="D41" s="20" t="s">
        <v>465</v>
      </c>
      <c r="E41" s="20" t="s">
        <v>470</v>
      </c>
      <c r="F41" s="20" t="s">
        <v>195</v>
      </c>
      <c r="G41" s="20">
        <v>1</v>
      </c>
      <c r="H41" s="20" t="s">
        <v>321</v>
      </c>
      <c r="I41" s="20">
        <v>19</v>
      </c>
      <c r="J41" s="20" t="s">
        <v>317</v>
      </c>
      <c r="K41" s="20" t="s">
        <v>69</v>
      </c>
      <c r="L41" s="20">
        <v>2130504</v>
      </c>
      <c r="M41" s="20" t="s">
        <v>471</v>
      </c>
      <c r="N41" s="20" t="s">
        <v>472</v>
      </c>
      <c r="O41" s="20" t="s">
        <v>72</v>
      </c>
      <c r="P41" s="20" t="s">
        <v>473</v>
      </c>
      <c r="Q41" s="54">
        <v>0.95</v>
      </c>
      <c r="R41" s="20" t="s">
        <v>200</v>
      </c>
      <c r="S41" s="20" t="s">
        <v>24</v>
      </c>
      <c r="T41" s="20" t="s">
        <v>75</v>
      </c>
    </row>
    <row r="42" spans="1:20" ht="60.75">
      <c r="A42" s="24">
        <v>63</v>
      </c>
      <c r="B42" s="20" t="s">
        <v>63</v>
      </c>
      <c r="C42" s="20" t="s">
        <v>24</v>
      </c>
      <c r="D42" s="20" t="s">
        <v>188</v>
      </c>
      <c r="E42" s="20" t="s">
        <v>474</v>
      </c>
      <c r="F42" s="20" t="s">
        <v>467</v>
      </c>
      <c r="G42" s="20">
        <v>190</v>
      </c>
      <c r="H42" s="20" t="s">
        <v>67</v>
      </c>
      <c r="I42" s="20">
        <v>5.6</v>
      </c>
      <c r="J42" s="20" t="s">
        <v>317</v>
      </c>
      <c r="K42" s="20" t="s">
        <v>69</v>
      </c>
      <c r="L42" s="20">
        <v>2130504</v>
      </c>
      <c r="M42" s="20" t="s">
        <v>475</v>
      </c>
      <c r="N42" s="20" t="s">
        <v>476</v>
      </c>
      <c r="O42" s="20" t="s">
        <v>477</v>
      </c>
      <c r="P42" s="20" t="s">
        <v>478</v>
      </c>
      <c r="Q42" s="54">
        <v>0.95</v>
      </c>
      <c r="R42" s="20" t="s">
        <v>80</v>
      </c>
      <c r="S42" s="20" t="s">
        <v>24</v>
      </c>
      <c r="T42" s="20" t="s">
        <v>75</v>
      </c>
    </row>
    <row r="43" spans="1:20" ht="60.75">
      <c r="A43" s="24">
        <v>64</v>
      </c>
      <c r="B43" s="20" t="s">
        <v>63</v>
      </c>
      <c r="C43" s="20" t="s">
        <v>24</v>
      </c>
      <c r="D43" s="20" t="s">
        <v>188</v>
      </c>
      <c r="E43" s="20" t="s">
        <v>474</v>
      </c>
      <c r="F43" s="20" t="s">
        <v>81</v>
      </c>
      <c r="G43" s="20">
        <v>75</v>
      </c>
      <c r="H43" s="20" t="s">
        <v>67</v>
      </c>
      <c r="I43" s="20">
        <v>5.2</v>
      </c>
      <c r="J43" s="20" t="s">
        <v>317</v>
      </c>
      <c r="K43" s="20" t="s">
        <v>69</v>
      </c>
      <c r="L43" s="20">
        <v>2130504</v>
      </c>
      <c r="M43" s="20" t="s">
        <v>479</v>
      </c>
      <c r="N43" s="20" t="s">
        <v>480</v>
      </c>
      <c r="O43" s="20" t="s">
        <v>72</v>
      </c>
      <c r="P43" s="20" t="s">
        <v>481</v>
      </c>
      <c r="Q43" s="54">
        <v>0.95</v>
      </c>
      <c r="R43" s="20" t="s">
        <v>80</v>
      </c>
      <c r="S43" s="20" t="s">
        <v>24</v>
      </c>
      <c r="T43" s="20" t="s">
        <v>75</v>
      </c>
    </row>
    <row r="44" spans="1:20" ht="60.75">
      <c r="A44" s="24">
        <v>65</v>
      </c>
      <c r="B44" s="20" t="s">
        <v>63</v>
      </c>
      <c r="C44" s="20" t="s">
        <v>24</v>
      </c>
      <c r="D44" s="20" t="s">
        <v>188</v>
      </c>
      <c r="E44" s="20" t="s">
        <v>189</v>
      </c>
      <c r="F44" s="20" t="s">
        <v>467</v>
      </c>
      <c r="G44" s="20">
        <v>110</v>
      </c>
      <c r="H44" s="20" t="s">
        <v>67</v>
      </c>
      <c r="I44" s="20">
        <v>2</v>
      </c>
      <c r="J44" s="20" t="s">
        <v>317</v>
      </c>
      <c r="K44" s="20" t="s">
        <v>69</v>
      </c>
      <c r="L44" s="20">
        <v>2130504</v>
      </c>
      <c r="M44" s="20" t="s">
        <v>482</v>
      </c>
      <c r="N44" s="20" t="s">
        <v>483</v>
      </c>
      <c r="O44" s="20" t="s">
        <v>72</v>
      </c>
      <c r="P44" s="20" t="s">
        <v>192</v>
      </c>
      <c r="Q44" s="54">
        <v>0.95</v>
      </c>
      <c r="R44" s="20" t="s">
        <v>80</v>
      </c>
      <c r="S44" s="20" t="s">
        <v>24</v>
      </c>
      <c r="T44" s="20" t="s">
        <v>75</v>
      </c>
    </row>
    <row r="45" spans="1:20" ht="60.75">
      <c r="A45" s="24">
        <v>66</v>
      </c>
      <c r="B45" s="20" t="s">
        <v>63</v>
      </c>
      <c r="C45" s="20" t="s">
        <v>30</v>
      </c>
      <c r="D45" s="20" t="s">
        <v>193</v>
      </c>
      <c r="E45" s="20" t="s">
        <v>484</v>
      </c>
      <c r="F45" s="20" t="s">
        <v>134</v>
      </c>
      <c r="G45" s="20">
        <v>50</v>
      </c>
      <c r="H45" s="20" t="s">
        <v>135</v>
      </c>
      <c r="I45" s="20">
        <v>8.5</v>
      </c>
      <c r="J45" s="20" t="s">
        <v>317</v>
      </c>
      <c r="K45" s="20" t="s">
        <v>69</v>
      </c>
      <c r="L45" s="20">
        <v>2130504</v>
      </c>
      <c r="M45" s="20" t="s">
        <v>485</v>
      </c>
      <c r="N45" s="20" t="s">
        <v>284</v>
      </c>
      <c r="O45" s="20" t="s">
        <v>72</v>
      </c>
      <c r="P45" s="20" t="s">
        <v>486</v>
      </c>
      <c r="Q45" s="54">
        <v>0.95</v>
      </c>
      <c r="R45" s="20" t="s">
        <v>74</v>
      </c>
      <c r="S45" s="20" t="s">
        <v>30</v>
      </c>
      <c r="T45" s="20" t="s">
        <v>75</v>
      </c>
    </row>
    <row r="46" spans="1:20" ht="60.75">
      <c r="A46" s="24">
        <v>67</v>
      </c>
      <c r="B46" s="20" t="s">
        <v>63</v>
      </c>
      <c r="C46" s="20" t="s">
        <v>30</v>
      </c>
      <c r="D46" s="20" t="s">
        <v>193</v>
      </c>
      <c r="E46" s="20" t="s">
        <v>194</v>
      </c>
      <c r="F46" s="20" t="s">
        <v>134</v>
      </c>
      <c r="G46" s="20">
        <v>80</v>
      </c>
      <c r="H46" s="20" t="s">
        <v>135</v>
      </c>
      <c r="I46" s="20">
        <v>13.6</v>
      </c>
      <c r="J46" s="20" t="s">
        <v>317</v>
      </c>
      <c r="K46" s="20" t="s">
        <v>69</v>
      </c>
      <c r="L46" s="20">
        <v>2130504</v>
      </c>
      <c r="M46" s="20" t="s">
        <v>487</v>
      </c>
      <c r="N46" s="20" t="s">
        <v>488</v>
      </c>
      <c r="O46" s="20" t="s">
        <v>72</v>
      </c>
      <c r="P46" s="20" t="s">
        <v>489</v>
      </c>
      <c r="Q46" s="54">
        <v>0.95</v>
      </c>
      <c r="R46" s="20" t="s">
        <v>74</v>
      </c>
      <c r="S46" s="20" t="s">
        <v>30</v>
      </c>
      <c r="T46" s="20" t="s">
        <v>75</v>
      </c>
    </row>
    <row r="47" spans="1:20" ht="60.75">
      <c r="A47" s="24">
        <v>68</v>
      </c>
      <c r="B47" s="20" t="s">
        <v>231</v>
      </c>
      <c r="C47" s="20" t="s">
        <v>30</v>
      </c>
      <c r="D47" s="20" t="s">
        <v>490</v>
      </c>
      <c r="E47" s="20" t="s">
        <v>491</v>
      </c>
      <c r="F47" s="20" t="s">
        <v>81</v>
      </c>
      <c r="G47" s="20">
        <v>450</v>
      </c>
      <c r="H47" s="20" t="s">
        <v>67</v>
      </c>
      <c r="I47" s="20">
        <v>29.88</v>
      </c>
      <c r="J47" s="20" t="s">
        <v>317</v>
      </c>
      <c r="K47" s="20" t="s">
        <v>69</v>
      </c>
      <c r="L47" s="20">
        <v>2130504</v>
      </c>
      <c r="M47" s="20" t="s">
        <v>492</v>
      </c>
      <c r="N47" s="20" t="s">
        <v>493</v>
      </c>
      <c r="O47" s="20" t="s">
        <v>72</v>
      </c>
      <c r="P47" s="20" t="s">
        <v>494</v>
      </c>
      <c r="Q47" s="54">
        <v>0.95</v>
      </c>
      <c r="R47" s="20" t="s">
        <v>80</v>
      </c>
      <c r="S47" s="20" t="s">
        <v>30</v>
      </c>
      <c r="T47" s="20" t="s">
        <v>75</v>
      </c>
    </row>
    <row r="48" spans="1:20" ht="60.75">
      <c r="A48" s="24">
        <v>69</v>
      </c>
      <c r="B48" s="20" t="s">
        <v>231</v>
      </c>
      <c r="C48" s="20" t="s">
        <v>28</v>
      </c>
      <c r="D48" s="20" t="s">
        <v>495</v>
      </c>
      <c r="E48" s="20" t="s">
        <v>496</v>
      </c>
      <c r="F48" s="20" t="s">
        <v>81</v>
      </c>
      <c r="G48" s="20">
        <v>575</v>
      </c>
      <c r="H48" s="20" t="s">
        <v>67</v>
      </c>
      <c r="I48" s="20">
        <v>13.02</v>
      </c>
      <c r="J48" s="20" t="s">
        <v>396</v>
      </c>
      <c r="K48" s="20" t="s">
        <v>69</v>
      </c>
      <c r="L48" s="20">
        <v>2130504</v>
      </c>
      <c r="M48" s="20" t="s">
        <v>497</v>
      </c>
      <c r="N48" s="20" t="s">
        <v>498</v>
      </c>
      <c r="O48" s="20" t="s">
        <v>72</v>
      </c>
      <c r="P48" s="20" t="s">
        <v>499</v>
      </c>
      <c r="Q48" s="54">
        <v>0.95</v>
      </c>
      <c r="R48" s="20" t="s">
        <v>80</v>
      </c>
      <c r="S48" s="20" t="s">
        <v>28</v>
      </c>
      <c r="T48" s="20" t="s">
        <v>75</v>
      </c>
    </row>
    <row r="49" spans="1:20" ht="60.75">
      <c r="A49" s="24">
        <v>70</v>
      </c>
      <c r="B49" s="20" t="s">
        <v>339</v>
      </c>
      <c r="C49" s="20" t="s">
        <v>28</v>
      </c>
      <c r="D49" s="20" t="s">
        <v>500</v>
      </c>
      <c r="E49" s="20" t="s">
        <v>501</v>
      </c>
      <c r="F49" s="20" t="s">
        <v>81</v>
      </c>
      <c r="G49" s="20">
        <v>1015</v>
      </c>
      <c r="H49" s="20" t="s">
        <v>407</v>
      </c>
      <c r="I49" s="20">
        <v>12.7</v>
      </c>
      <c r="J49" s="20" t="s">
        <v>396</v>
      </c>
      <c r="K49" s="20" t="s">
        <v>69</v>
      </c>
      <c r="L49" s="20">
        <v>2130504</v>
      </c>
      <c r="M49" s="20" t="s">
        <v>502</v>
      </c>
      <c r="N49" s="20" t="s">
        <v>503</v>
      </c>
      <c r="O49" s="20" t="s">
        <v>72</v>
      </c>
      <c r="P49" s="20" t="s">
        <v>504</v>
      </c>
      <c r="Q49" s="54">
        <v>0.95</v>
      </c>
      <c r="R49" s="20" t="s">
        <v>80</v>
      </c>
      <c r="S49" s="20" t="s">
        <v>28</v>
      </c>
      <c r="T49" s="20" t="s">
        <v>75</v>
      </c>
    </row>
    <row r="50" spans="1:20" ht="60.75">
      <c r="A50" s="24">
        <v>71</v>
      </c>
      <c r="B50" s="20" t="s">
        <v>63</v>
      </c>
      <c r="C50" s="20" t="s">
        <v>28</v>
      </c>
      <c r="D50" s="20" t="s">
        <v>303</v>
      </c>
      <c r="E50" s="20" t="s">
        <v>304</v>
      </c>
      <c r="F50" s="20" t="s">
        <v>505</v>
      </c>
      <c r="G50" s="20">
        <v>338</v>
      </c>
      <c r="H50" s="20" t="s">
        <v>67</v>
      </c>
      <c r="I50" s="20">
        <v>44</v>
      </c>
      <c r="J50" s="20" t="s">
        <v>317</v>
      </c>
      <c r="K50" s="20" t="s">
        <v>69</v>
      </c>
      <c r="L50" s="20">
        <v>2130504</v>
      </c>
      <c r="M50" s="20" t="s">
        <v>506</v>
      </c>
      <c r="N50" s="20" t="s">
        <v>507</v>
      </c>
      <c r="O50" s="20" t="s">
        <v>72</v>
      </c>
      <c r="P50" s="20" t="s">
        <v>508</v>
      </c>
      <c r="Q50" s="54">
        <v>0.95</v>
      </c>
      <c r="R50" s="20" t="s">
        <v>74</v>
      </c>
      <c r="S50" s="20" t="s">
        <v>28</v>
      </c>
      <c r="T50" s="20" t="s">
        <v>75</v>
      </c>
    </row>
    <row r="51" spans="1:20" ht="60.75">
      <c r="A51" s="24">
        <v>72</v>
      </c>
      <c r="B51" s="20" t="s">
        <v>63</v>
      </c>
      <c r="C51" s="20" t="s">
        <v>28</v>
      </c>
      <c r="D51" s="20" t="s">
        <v>303</v>
      </c>
      <c r="E51" s="20" t="s">
        <v>304</v>
      </c>
      <c r="F51" s="20" t="s">
        <v>81</v>
      </c>
      <c r="G51" s="20">
        <v>217</v>
      </c>
      <c r="H51" s="20" t="s">
        <v>67</v>
      </c>
      <c r="I51" s="20">
        <v>10.5</v>
      </c>
      <c r="J51" s="20" t="s">
        <v>317</v>
      </c>
      <c r="K51" s="20" t="s">
        <v>69</v>
      </c>
      <c r="L51" s="20">
        <v>2130504</v>
      </c>
      <c r="M51" s="20" t="s">
        <v>509</v>
      </c>
      <c r="N51" s="20" t="s">
        <v>510</v>
      </c>
      <c r="O51" s="20" t="s">
        <v>72</v>
      </c>
      <c r="P51" s="20" t="s">
        <v>307</v>
      </c>
      <c r="Q51" s="54">
        <v>0.95</v>
      </c>
      <c r="R51" s="20" t="s">
        <v>80</v>
      </c>
      <c r="S51" s="20" t="s">
        <v>28</v>
      </c>
      <c r="T51" s="20" t="s">
        <v>75</v>
      </c>
    </row>
    <row r="52" spans="1:20" ht="60.75">
      <c r="A52" s="24">
        <v>73</v>
      </c>
      <c r="B52" s="20" t="s">
        <v>63</v>
      </c>
      <c r="C52" s="20" t="s">
        <v>28</v>
      </c>
      <c r="D52" s="20" t="s">
        <v>303</v>
      </c>
      <c r="E52" s="20" t="s">
        <v>511</v>
      </c>
      <c r="F52" s="20" t="s">
        <v>134</v>
      </c>
      <c r="G52" s="20">
        <v>40</v>
      </c>
      <c r="H52" s="20" t="s">
        <v>135</v>
      </c>
      <c r="I52" s="20">
        <v>6.8</v>
      </c>
      <c r="J52" s="20" t="s">
        <v>317</v>
      </c>
      <c r="K52" s="20" t="s">
        <v>69</v>
      </c>
      <c r="L52" s="20">
        <v>2130504</v>
      </c>
      <c r="M52" s="20" t="s">
        <v>512</v>
      </c>
      <c r="N52" s="20" t="s">
        <v>428</v>
      </c>
      <c r="O52" s="20" t="s">
        <v>72</v>
      </c>
      <c r="P52" s="20" t="s">
        <v>513</v>
      </c>
      <c r="Q52" s="54">
        <v>0.95</v>
      </c>
      <c r="R52" s="20" t="s">
        <v>74</v>
      </c>
      <c r="S52" s="20" t="s">
        <v>28</v>
      </c>
      <c r="T52" s="20" t="s">
        <v>75</v>
      </c>
    </row>
    <row r="53" spans="1:20" ht="60.75">
      <c r="A53" s="24">
        <v>74</v>
      </c>
      <c r="B53" s="20" t="s">
        <v>231</v>
      </c>
      <c r="C53" s="20" t="s">
        <v>28</v>
      </c>
      <c r="D53" s="20" t="s">
        <v>514</v>
      </c>
      <c r="E53" s="20" t="s">
        <v>515</v>
      </c>
      <c r="F53" s="20" t="s">
        <v>81</v>
      </c>
      <c r="G53" s="20">
        <v>2580</v>
      </c>
      <c r="H53" s="20" t="s">
        <v>407</v>
      </c>
      <c r="I53" s="20">
        <v>42.5</v>
      </c>
      <c r="J53" s="20" t="s">
        <v>317</v>
      </c>
      <c r="K53" s="20" t="s">
        <v>69</v>
      </c>
      <c r="L53" s="20">
        <v>2130504</v>
      </c>
      <c r="M53" s="20" t="s">
        <v>516</v>
      </c>
      <c r="N53" s="20" t="s">
        <v>517</v>
      </c>
      <c r="O53" s="20" t="s">
        <v>72</v>
      </c>
      <c r="P53" s="20" t="s">
        <v>518</v>
      </c>
      <c r="Q53" s="54">
        <v>0.95</v>
      </c>
      <c r="R53" s="20" t="s">
        <v>80</v>
      </c>
      <c r="S53" s="20" t="s">
        <v>28</v>
      </c>
      <c r="T53" s="20" t="s">
        <v>75</v>
      </c>
    </row>
    <row r="54" spans="1:20" ht="60.75">
      <c r="A54" s="24">
        <v>75</v>
      </c>
      <c r="B54" s="20" t="s">
        <v>85</v>
      </c>
      <c r="C54" s="20" t="s">
        <v>33</v>
      </c>
      <c r="D54" s="20" t="s">
        <v>519</v>
      </c>
      <c r="E54" s="20" t="s">
        <v>520</v>
      </c>
      <c r="F54" s="20" t="s">
        <v>521</v>
      </c>
      <c r="G54" s="20">
        <v>450</v>
      </c>
      <c r="H54" s="20" t="s">
        <v>67</v>
      </c>
      <c r="I54" s="20">
        <v>29.25</v>
      </c>
      <c r="J54" s="20" t="s">
        <v>317</v>
      </c>
      <c r="K54" s="20" t="s">
        <v>69</v>
      </c>
      <c r="L54" s="20">
        <v>2130504</v>
      </c>
      <c r="M54" s="20" t="s">
        <v>522</v>
      </c>
      <c r="N54" s="20" t="s">
        <v>523</v>
      </c>
      <c r="O54" s="20" t="s">
        <v>72</v>
      </c>
      <c r="P54" s="20" t="s">
        <v>524</v>
      </c>
      <c r="Q54" s="54">
        <v>0.95</v>
      </c>
      <c r="R54" s="20" t="s">
        <v>74</v>
      </c>
      <c r="S54" s="20" t="s">
        <v>33</v>
      </c>
      <c r="T54" s="20" t="s">
        <v>75</v>
      </c>
    </row>
    <row r="55" spans="1:20" ht="60.75">
      <c r="A55" s="24">
        <v>76</v>
      </c>
      <c r="B55" s="20" t="s">
        <v>85</v>
      </c>
      <c r="C55" s="20" t="s">
        <v>32</v>
      </c>
      <c r="D55" s="20" t="s">
        <v>525</v>
      </c>
      <c r="E55" s="20" t="s">
        <v>526</v>
      </c>
      <c r="F55" s="20" t="s">
        <v>527</v>
      </c>
      <c r="G55" s="20">
        <v>1500</v>
      </c>
      <c r="H55" s="20" t="s">
        <v>67</v>
      </c>
      <c r="I55" s="20">
        <v>110</v>
      </c>
      <c r="J55" s="20" t="s">
        <v>317</v>
      </c>
      <c r="K55" s="20" t="s">
        <v>69</v>
      </c>
      <c r="L55" s="20">
        <v>2130504</v>
      </c>
      <c r="M55" s="20" t="s">
        <v>528</v>
      </c>
      <c r="N55" s="20" t="s">
        <v>529</v>
      </c>
      <c r="O55" s="20" t="s">
        <v>72</v>
      </c>
      <c r="P55" s="20" t="s">
        <v>530</v>
      </c>
      <c r="Q55" s="54">
        <v>0.95</v>
      </c>
      <c r="R55" s="20" t="s">
        <v>80</v>
      </c>
      <c r="S55" s="20" t="s">
        <v>32</v>
      </c>
      <c r="T55" s="20" t="s">
        <v>75</v>
      </c>
    </row>
    <row r="56" spans="1:20" ht="60.75">
      <c r="A56" s="24">
        <v>77</v>
      </c>
      <c r="B56" s="20" t="s">
        <v>339</v>
      </c>
      <c r="C56" s="20" t="s">
        <v>18</v>
      </c>
      <c r="D56" s="20" t="s">
        <v>531</v>
      </c>
      <c r="E56" s="20" t="s">
        <v>532</v>
      </c>
      <c r="F56" s="20" t="s">
        <v>533</v>
      </c>
      <c r="G56" s="20">
        <v>1111</v>
      </c>
      <c r="H56" s="20" t="s">
        <v>67</v>
      </c>
      <c r="I56" s="20">
        <v>88.14</v>
      </c>
      <c r="J56" s="20" t="s">
        <v>396</v>
      </c>
      <c r="K56" s="20" t="s">
        <v>69</v>
      </c>
      <c r="L56" s="20">
        <v>2130504</v>
      </c>
      <c r="M56" s="20" t="s">
        <v>534</v>
      </c>
      <c r="N56" s="20" t="s">
        <v>535</v>
      </c>
      <c r="O56" s="20" t="s">
        <v>72</v>
      </c>
      <c r="P56" s="20" t="s">
        <v>536</v>
      </c>
      <c r="Q56" s="54">
        <v>0.95</v>
      </c>
      <c r="R56" s="20" t="s">
        <v>80</v>
      </c>
      <c r="S56" s="20" t="s">
        <v>18</v>
      </c>
      <c r="T56" s="20" t="s">
        <v>75</v>
      </c>
    </row>
    <row r="57" spans="1:20" ht="60.75">
      <c r="A57" s="24">
        <v>78</v>
      </c>
      <c r="B57" s="20" t="s">
        <v>231</v>
      </c>
      <c r="C57" s="20" t="s">
        <v>18</v>
      </c>
      <c r="D57" s="20" t="s">
        <v>537</v>
      </c>
      <c r="E57" s="20" t="s">
        <v>538</v>
      </c>
      <c r="F57" s="20" t="s">
        <v>141</v>
      </c>
      <c r="G57" s="20">
        <v>1250</v>
      </c>
      <c r="H57" s="20" t="s">
        <v>67</v>
      </c>
      <c r="I57" s="20">
        <v>60</v>
      </c>
      <c r="J57" s="20" t="s">
        <v>317</v>
      </c>
      <c r="K57" s="20" t="s">
        <v>69</v>
      </c>
      <c r="L57" s="20">
        <v>2130504</v>
      </c>
      <c r="M57" s="20" t="s">
        <v>539</v>
      </c>
      <c r="N57" s="20" t="s">
        <v>376</v>
      </c>
      <c r="O57" s="20" t="s">
        <v>72</v>
      </c>
      <c r="P57" s="20" t="s">
        <v>540</v>
      </c>
      <c r="Q57" s="54">
        <v>0.95</v>
      </c>
      <c r="R57" s="20" t="s">
        <v>80</v>
      </c>
      <c r="S57" s="20" t="s">
        <v>18</v>
      </c>
      <c r="T57" s="20" t="s">
        <v>75</v>
      </c>
    </row>
    <row r="58" spans="1:20" ht="60.75">
      <c r="A58" s="24">
        <v>79</v>
      </c>
      <c r="B58" s="20" t="s">
        <v>231</v>
      </c>
      <c r="C58" s="20" t="s">
        <v>18</v>
      </c>
      <c r="D58" s="20" t="s">
        <v>537</v>
      </c>
      <c r="E58" s="20" t="s">
        <v>541</v>
      </c>
      <c r="F58" s="20" t="s">
        <v>542</v>
      </c>
      <c r="G58" s="20">
        <v>200</v>
      </c>
      <c r="H58" s="20" t="s">
        <v>135</v>
      </c>
      <c r="I58" s="20">
        <v>34</v>
      </c>
      <c r="J58" s="20" t="s">
        <v>317</v>
      </c>
      <c r="K58" s="20" t="s">
        <v>69</v>
      </c>
      <c r="L58" s="20">
        <v>2130504</v>
      </c>
      <c r="M58" s="20" t="s">
        <v>543</v>
      </c>
      <c r="N58" s="20" t="s">
        <v>544</v>
      </c>
      <c r="O58" s="20" t="s">
        <v>72</v>
      </c>
      <c r="P58" s="20" t="s">
        <v>545</v>
      </c>
      <c r="Q58" s="54">
        <v>0.95</v>
      </c>
      <c r="R58" s="20" t="s">
        <v>74</v>
      </c>
      <c r="S58" s="20" t="s">
        <v>18</v>
      </c>
      <c r="T58" s="20" t="s">
        <v>75</v>
      </c>
    </row>
    <row r="59" spans="1:20" ht="60.75">
      <c r="A59" s="24">
        <v>99</v>
      </c>
      <c r="B59" s="20" t="s">
        <v>85</v>
      </c>
      <c r="C59" s="20" t="s">
        <v>33</v>
      </c>
      <c r="D59" s="24" t="s">
        <v>519</v>
      </c>
      <c r="E59" s="24" t="s">
        <v>519</v>
      </c>
      <c r="F59" s="87" t="s">
        <v>210</v>
      </c>
      <c r="G59" s="24">
        <v>1</v>
      </c>
      <c r="H59" s="24" t="s">
        <v>196</v>
      </c>
      <c r="I59" s="20">
        <v>20</v>
      </c>
      <c r="J59" s="20" t="s">
        <v>317</v>
      </c>
      <c r="K59" s="90" t="s">
        <v>211</v>
      </c>
      <c r="L59" s="91">
        <v>2130505</v>
      </c>
      <c r="M59" s="20" t="s">
        <v>212</v>
      </c>
      <c r="N59" s="20" t="s">
        <v>213</v>
      </c>
      <c r="O59" s="20" t="s">
        <v>214</v>
      </c>
      <c r="P59" s="20" t="s">
        <v>215</v>
      </c>
      <c r="Q59" s="54">
        <v>0.93</v>
      </c>
      <c r="R59" s="20" t="s">
        <v>216</v>
      </c>
      <c r="S59" s="20" t="s">
        <v>33</v>
      </c>
      <c r="T59" s="20" t="s">
        <v>75</v>
      </c>
    </row>
    <row r="60" spans="1:20" ht="60.75">
      <c r="A60" s="24">
        <v>100</v>
      </c>
      <c r="B60" s="24" t="s">
        <v>231</v>
      </c>
      <c r="C60" s="20" t="s">
        <v>33</v>
      </c>
      <c r="D60" s="24" t="s">
        <v>546</v>
      </c>
      <c r="E60" s="24" t="s">
        <v>546</v>
      </c>
      <c r="F60" s="87" t="s">
        <v>210</v>
      </c>
      <c r="G60" s="24">
        <v>1</v>
      </c>
      <c r="H60" s="24" t="s">
        <v>196</v>
      </c>
      <c r="I60" s="20">
        <v>25</v>
      </c>
      <c r="J60" s="20" t="s">
        <v>317</v>
      </c>
      <c r="K60" s="90" t="s">
        <v>211</v>
      </c>
      <c r="L60" s="91">
        <v>2130505</v>
      </c>
      <c r="M60" s="20" t="s">
        <v>212</v>
      </c>
      <c r="N60" s="20" t="s">
        <v>213</v>
      </c>
      <c r="O60" s="20" t="s">
        <v>214</v>
      </c>
      <c r="P60" s="20" t="s">
        <v>215</v>
      </c>
      <c r="Q60" s="54">
        <v>0.93</v>
      </c>
      <c r="R60" s="20" t="s">
        <v>216</v>
      </c>
      <c r="S60" s="20" t="s">
        <v>33</v>
      </c>
      <c r="T60" s="20" t="s">
        <v>75</v>
      </c>
    </row>
    <row r="61" spans="1:20" ht="60.75">
      <c r="A61" s="24">
        <v>101</v>
      </c>
      <c r="B61" s="24" t="s">
        <v>231</v>
      </c>
      <c r="C61" s="20" t="s">
        <v>27</v>
      </c>
      <c r="D61" s="24" t="s">
        <v>547</v>
      </c>
      <c r="E61" s="24" t="s">
        <v>547</v>
      </c>
      <c r="F61" s="87" t="s">
        <v>210</v>
      </c>
      <c r="G61" s="24">
        <v>1</v>
      </c>
      <c r="H61" s="24" t="s">
        <v>196</v>
      </c>
      <c r="I61" s="20">
        <v>18</v>
      </c>
      <c r="J61" s="20" t="s">
        <v>317</v>
      </c>
      <c r="K61" s="90" t="s">
        <v>211</v>
      </c>
      <c r="L61" s="91">
        <v>2130505</v>
      </c>
      <c r="M61" s="20" t="s">
        <v>212</v>
      </c>
      <c r="N61" s="20" t="s">
        <v>213</v>
      </c>
      <c r="O61" s="20" t="s">
        <v>214</v>
      </c>
      <c r="P61" s="20" t="s">
        <v>215</v>
      </c>
      <c r="Q61" s="54">
        <v>0.93</v>
      </c>
      <c r="R61" s="20" t="s">
        <v>216</v>
      </c>
      <c r="S61" s="20" t="s">
        <v>27</v>
      </c>
      <c r="T61" s="20" t="s">
        <v>75</v>
      </c>
    </row>
    <row r="62" spans="1:20" ht="60.75">
      <c r="A62" s="24">
        <v>102</v>
      </c>
      <c r="B62" s="20" t="s">
        <v>63</v>
      </c>
      <c r="C62" s="20" t="s">
        <v>22</v>
      </c>
      <c r="D62" s="24" t="s">
        <v>350</v>
      </c>
      <c r="E62" s="24" t="s">
        <v>350</v>
      </c>
      <c r="F62" s="87" t="s">
        <v>210</v>
      </c>
      <c r="G62" s="24">
        <v>1</v>
      </c>
      <c r="H62" s="24" t="s">
        <v>196</v>
      </c>
      <c r="I62" s="20">
        <v>85</v>
      </c>
      <c r="J62" s="20" t="s">
        <v>317</v>
      </c>
      <c r="K62" s="90" t="s">
        <v>211</v>
      </c>
      <c r="L62" s="91">
        <v>2130505</v>
      </c>
      <c r="M62" s="20" t="s">
        <v>212</v>
      </c>
      <c r="N62" s="20" t="s">
        <v>213</v>
      </c>
      <c r="O62" s="20" t="s">
        <v>214</v>
      </c>
      <c r="P62" s="20" t="s">
        <v>215</v>
      </c>
      <c r="Q62" s="54">
        <v>0.93</v>
      </c>
      <c r="R62" s="20" t="s">
        <v>216</v>
      </c>
      <c r="S62" s="20" t="s">
        <v>22</v>
      </c>
      <c r="T62" s="20" t="s">
        <v>75</v>
      </c>
    </row>
    <row r="63" spans="1:20" ht="60.75">
      <c r="A63" s="24">
        <v>103</v>
      </c>
      <c r="B63" s="20" t="s">
        <v>63</v>
      </c>
      <c r="C63" s="20" t="s">
        <v>30</v>
      </c>
      <c r="D63" s="24" t="s">
        <v>193</v>
      </c>
      <c r="E63" s="24" t="s">
        <v>193</v>
      </c>
      <c r="F63" s="87" t="s">
        <v>210</v>
      </c>
      <c r="G63" s="24">
        <v>1</v>
      </c>
      <c r="H63" s="24" t="s">
        <v>196</v>
      </c>
      <c r="I63" s="20">
        <v>40</v>
      </c>
      <c r="J63" s="20" t="s">
        <v>317</v>
      </c>
      <c r="K63" s="90" t="s">
        <v>211</v>
      </c>
      <c r="L63" s="91">
        <v>2130505</v>
      </c>
      <c r="M63" s="20" t="s">
        <v>212</v>
      </c>
      <c r="N63" s="20" t="s">
        <v>213</v>
      </c>
      <c r="O63" s="20" t="s">
        <v>214</v>
      </c>
      <c r="P63" s="20" t="s">
        <v>215</v>
      </c>
      <c r="Q63" s="54">
        <v>0.93</v>
      </c>
      <c r="R63" s="20" t="s">
        <v>216</v>
      </c>
      <c r="S63" s="20" t="s">
        <v>30</v>
      </c>
      <c r="T63" s="20" t="s">
        <v>75</v>
      </c>
    </row>
    <row r="64" spans="1:20" ht="60.75">
      <c r="A64" s="24">
        <v>104</v>
      </c>
      <c r="B64" s="20" t="s">
        <v>63</v>
      </c>
      <c r="C64" s="20" t="s">
        <v>19</v>
      </c>
      <c r="D64" s="24" t="s">
        <v>296</v>
      </c>
      <c r="E64" s="24" t="s">
        <v>296</v>
      </c>
      <c r="F64" s="87" t="s">
        <v>210</v>
      </c>
      <c r="G64" s="24">
        <v>1</v>
      </c>
      <c r="H64" s="24" t="s">
        <v>196</v>
      </c>
      <c r="I64" s="20">
        <v>90</v>
      </c>
      <c r="J64" s="20" t="s">
        <v>317</v>
      </c>
      <c r="K64" s="90" t="s">
        <v>211</v>
      </c>
      <c r="L64" s="91">
        <v>2130505</v>
      </c>
      <c r="M64" s="20" t="s">
        <v>212</v>
      </c>
      <c r="N64" s="20" t="s">
        <v>213</v>
      </c>
      <c r="O64" s="20" t="s">
        <v>214</v>
      </c>
      <c r="P64" s="20" t="s">
        <v>215</v>
      </c>
      <c r="Q64" s="54">
        <v>0.93</v>
      </c>
      <c r="R64" s="20" t="s">
        <v>216</v>
      </c>
      <c r="S64" s="20" t="s">
        <v>19</v>
      </c>
      <c r="T64" s="20" t="s">
        <v>75</v>
      </c>
    </row>
    <row r="65" spans="1:20" ht="60.75">
      <c r="A65" s="24">
        <v>105</v>
      </c>
      <c r="B65" s="20" t="s">
        <v>63</v>
      </c>
      <c r="C65" s="20" t="s">
        <v>24</v>
      </c>
      <c r="D65" s="24" t="s">
        <v>188</v>
      </c>
      <c r="E65" s="24" t="s">
        <v>188</v>
      </c>
      <c r="F65" s="87" t="s">
        <v>210</v>
      </c>
      <c r="G65" s="24">
        <v>1</v>
      </c>
      <c r="H65" s="24" t="s">
        <v>196</v>
      </c>
      <c r="I65" s="20">
        <v>77</v>
      </c>
      <c r="J65" s="20" t="s">
        <v>317</v>
      </c>
      <c r="K65" s="90" t="s">
        <v>211</v>
      </c>
      <c r="L65" s="91">
        <v>2130505</v>
      </c>
      <c r="M65" s="20" t="s">
        <v>212</v>
      </c>
      <c r="N65" s="20" t="s">
        <v>213</v>
      </c>
      <c r="O65" s="20" t="s">
        <v>214</v>
      </c>
      <c r="P65" s="20" t="s">
        <v>215</v>
      </c>
      <c r="Q65" s="54">
        <v>0.93</v>
      </c>
      <c r="R65" s="20" t="s">
        <v>216</v>
      </c>
      <c r="S65" s="20" t="s">
        <v>24</v>
      </c>
      <c r="T65" s="20" t="s">
        <v>75</v>
      </c>
    </row>
    <row r="66" spans="1:20" ht="60.75">
      <c r="A66" s="24">
        <v>106</v>
      </c>
      <c r="B66" s="24" t="s">
        <v>339</v>
      </c>
      <c r="C66" s="20" t="s">
        <v>28</v>
      </c>
      <c r="D66" s="24" t="s">
        <v>500</v>
      </c>
      <c r="E66" s="24" t="s">
        <v>500</v>
      </c>
      <c r="F66" s="87" t="s">
        <v>210</v>
      </c>
      <c r="G66" s="24">
        <v>1</v>
      </c>
      <c r="H66" s="24" t="s">
        <v>196</v>
      </c>
      <c r="I66" s="20">
        <v>65</v>
      </c>
      <c r="J66" s="20" t="s">
        <v>317</v>
      </c>
      <c r="K66" s="90" t="s">
        <v>211</v>
      </c>
      <c r="L66" s="91">
        <v>2130505</v>
      </c>
      <c r="M66" s="20" t="s">
        <v>212</v>
      </c>
      <c r="N66" s="20" t="s">
        <v>213</v>
      </c>
      <c r="O66" s="20" t="s">
        <v>214</v>
      </c>
      <c r="P66" s="20" t="s">
        <v>215</v>
      </c>
      <c r="Q66" s="54">
        <v>0.93</v>
      </c>
      <c r="R66" s="20" t="s">
        <v>216</v>
      </c>
      <c r="S66" s="20" t="s">
        <v>28</v>
      </c>
      <c r="T66" s="20" t="s">
        <v>75</v>
      </c>
    </row>
    <row r="67" spans="1:20" ht="60.75">
      <c r="A67" s="24">
        <v>107</v>
      </c>
      <c r="B67" s="24" t="s">
        <v>231</v>
      </c>
      <c r="C67" s="20" t="s">
        <v>28</v>
      </c>
      <c r="D67" s="24" t="s">
        <v>495</v>
      </c>
      <c r="E67" s="24" t="s">
        <v>495</v>
      </c>
      <c r="F67" s="87" t="s">
        <v>210</v>
      </c>
      <c r="G67" s="24">
        <v>1</v>
      </c>
      <c r="H67" s="24" t="s">
        <v>196</v>
      </c>
      <c r="I67" s="20">
        <v>45</v>
      </c>
      <c r="J67" s="20" t="s">
        <v>317</v>
      </c>
      <c r="K67" s="90" t="s">
        <v>211</v>
      </c>
      <c r="L67" s="91">
        <v>2130505</v>
      </c>
      <c r="M67" s="20" t="s">
        <v>212</v>
      </c>
      <c r="N67" s="20" t="s">
        <v>213</v>
      </c>
      <c r="O67" s="20" t="s">
        <v>214</v>
      </c>
      <c r="P67" s="20" t="s">
        <v>215</v>
      </c>
      <c r="Q67" s="54">
        <v>0.93</v>
      </c>
      <c r="R67" s="20" t="s">
        <v>216</v>
      </c>
      <c r="S67" s="20" t="s">
        <v>28</v>
      </c>
      <c r="T67" s="20" t="s">
        <v>75</v>
      </c>
    </row>
    <row r="68" spans="1:20" ht="60.75">
      <c r="A68" s="24">
        <v>108</v>
      </c>
      <c r="B68" s="24" t="s">
        <v>231</v>
      </c>
      <c r="C68" s="20" t="s">
        <v>28</v>
      </c>
      <c r="D68" s="24" t="s">
        <v>548</v>
      </c>
      <c r="E68" s="24" t="s">
        <v>548</v>
      </c>
      <c r="F68" s="87" t="s">
        <v>210</v>
      </c>
      <c r="G68" s="24">
        <v>1</v>
      </c>
      <c r="H68" s="24" t="s">
        <v>196</v>
      </c>
      <c r="I68" s="20">
        <v>40</v>
      </c>
      <c r="J68" s="20" t="s">
        <v>317</v>
      </c>
      <c r="K68" s="90" t="s">
        <v>211</v>
      </c>
      <c r="L68" s="91">
        <v>2130505</v>
      </c>
      <c r="M68" s="20" t="s">
        <v>212</v>
      </c>
      <c r="N68" s="20" t="s">
        <v>213</v>
      </c>
      <c r="O68" s="20" t="s">
        <v>214</v>
      </c>
      <c r="P68" s="20" t="s">
        <v>215</v>
      </c>
      <c r="Q68" s="54">
        <v>0.93</v>
      </c>
      <c r="R68" s="20" t="s">
        <v>216</v>
      </c>
      <c r="S68" s="20" t="s">
        <v>28</v>
      </c>
      <c r="T68" s="20" t="s">
        <v>75</v>
      </c>
    </row>
    <row r="69" spans="1:20" ht="60.75">
      <c r="A69" s="24">
        <v>109</v>
      </c>
      <c r="B69" s="20" t="s">
        <v>63</v>
      </c>
      <c r="C69" s="20" t="s">
        <v>28</v>
      </c>
      <c r="D69" s="24" t="s">
        <v>303</v>
      </c>
      <c r="E69" s="24" t="s">
        <v>303</v>
      </c>
      <c r="F69" s="87" t="s">
        <v>210</v>
      </c>
      <c r="G69" s="24">
        <v>1</v>
      </c>
      <c r="H69" s="24" t="s">
        <v>196</v>
      </c>
      <c r="I69" s="20">
        <v>75</v>
      </c>
      <c r="J69" s="20" t="s">
        <v>317</v>
      </c>
      <c r="K69" s="90" t="s">
        <v>211</v>
      </c>
      <c r="L69" s="91">
        <v>2130505</v>
      </c>
      <c r="M69" s="20" t="s">
        <v>212</v>
      </c>
      <c r="N69" s="20" t="s">
        <v>213</v>
      </c>
      <c r="O69" s="20" t="s">
        <v>214</v>
      </c>
      <c r="P69" s="20" t="s">
        <v>215</v>
      </c>
      <c r="Q69" s="54">
        <v>0.93</v>
      </c>
      <c r="R69" s="20" t="s">
        <v>216</v>
      </c>
      <c r="S69" s="20" t="s">
        <v>28</v>
      </c>
      <c r="T69" s="20" t="s">
        <v>75</v>
      </c>
    </row>
    <row r="70" spans="1:20" ht="60.75">
      <c r="A70" s="24">
        <v>110</v>
      </c>
      <c r="B70" s="20" t="s">
        <v>63</v>
      </c>
      <c r="C70" s="20" t="s">
        <v>25</v>
      </c>
      <c r="D70" s="24" t="s">
        <v>164</v>
      </c>
      <c r="E70" s="24" t="s">
        <v>164</v>
      </c>
      <c r="F70" s="87" t="s">
        <v>210</v>
      </c>
      <c r="G70" s="24">
        <v>1</v>
      </c>
      <c r="H70" s="24" t="s">
        <v>196</v>
      </c>
      <c r="I70" s="20">
        <v>30</v>
      </c>
      <c r="J70" s="20" t="s">
        <v>317</v>
      </c>
      <c r="K70" s="90" t="s">
        <v>211</v>
      </c>
      <c r="L70" s="91">
        <v>2130505</v>
      </c>
      <c r="M70" s="20" t="s">
        <v>212</v>
      </c>
      <c r="N70" s="20" t="s">
        <v>213</v>
      </c>
      <c r="O70" s="20" t="s">
        <v>214</v>
      </c>
      <c r="P70" s="20" t="s">
        <v>215</v>
      </c>
      <c r="Q70" s="54">
        <v>0.93</v>
      </c>
      <c r="R70" s="20" t="s">
        <v>216</v>
      </c>
      <c r="S70" s="20" t="s">
        <v>25</v>
      </c>
      <c r="T70" s="20" t="s">
        <v>75</v>
      </c>
    </row>
    <row r="71" spans="1:20" ht="60.75">
      <c r="A71" s="24">
        <v>111</v>
      </c>
      <c r="B71" s="20" t="s">
        <v>63</v>
      </c>
      <c r="C71" s="20" t="s">
        <v>20</v>
      </c>
      <c r="D71" s="24" t="s">
        <v>64</v>
      </c>
      <c r="E71" s="24" t="s">
        <v>64</v>
      </c>
      <c r="F71" s="87" t="s">
        <v>210</v>
      </c>
      <c r="G71" s="24">
        <v>1</v>
      </c>
      <c r="H71" s="24" t="s">
        <v>196</v>
      </c>
      <c r="I71" s="20">
        <v>32</v>
      </c>
      <c r="J71" s="20" t="s">
        <v>317</v>
      </c>
      <c r="K71" s="90" t="s">
        <v>211</v>
      </c>
      <c r="L71" s="91">
        <v>2130505</v>
      </c>
      <c r="M71" s="20" t="s">
        <v>212</v>
      </c>
      <c r="N71" s="20" t="s">
        <v>213</v>
      </c>
      <c r="O71" s="20" t="s">
        <v>214</v>
      </c>
      <c r="P71" s="20" t="s">
        <v>215</v>
      </c>
      <c r="Q71" s="54">
        <v>0.93</v>
      </c>
      <c r="R71" s="20" t="s">
        <v>216</v>
      </c>
      <c r="S71" s="20" t="s">
        <v>20</v>
      </c>
      <c r="T71" s="20" t="s">
        <v>75</v>
      </c>
    </row>
    <row r="72" spans="1:20" ht="60.75">
      <c r="A72" s="24">
        <v>112</v>
      </c>
      <c r="B72" s="24" t="s">
        <v>339</v>
      </c>
      <c r="C72" s="20" t="s">
        <v>29</v>
      </c>
      <c r="D72" s="24" t="s">
        <v>393</v>
      </c>
      <c r="E72" s="24" t="s">
        <v>393</v>
      </c>
      <c r="F72" s="87" t="s">
        <v>210</v>
      </c>
      <c r="G72" s="24">
        <v>1</v>
      </c>
      <c r="H72" s="24" t="s">
        <v>196</v>
      </c>
      <c r="I72" s="20">
        <v>60</v>
      </c>
      <c r="J72" s="20" t="s">
        <v>317</v>
      </c>
      <c r="K72" s="90" t="s">
        <v>211</v>
      </c>
      <c r="L72" s="91">
        <v>2130505</v>
      </c>
      <c r="M72" s="20" t="s">
        <v>212</v>
      </c>
      <c r="N72" s="20" t="s">
        <v>213</v>
      </c>
      <c r="O72" s="20" t="s">
        <v>214</v>
      </c>
      <c r="P72" s="20" t="s">
        <v>215</v>
      </c>
      <c r="Q72" s="54">
        <v>0.93</v>
      </c>
      <c r="R72" s="20" t="s">
        <v>216</v>
      </c>
      <c r="S72" s="20" t="s">
        <v>29</v>
      </c>
      <c r="T72" s="20" t="s">
        <v>75</v>
      </c>
    </row>
    <row r="73" spans="1:20" ht="60.75">
      <c r="A73" s="24">
        <v>113</v>
      </c>
      <c r="B73" s="24" t="s">
        <v>231</v>
      </c>
      <c r="C73" s="20" t="s">
        <v>29</v>
      </c>
      <c r="D73" s="24" t="s">
        <v>549</v>
      </c>
      <c r="E73" s="24" t="s">
        <v>549</v>
      </c>
      <c r="F73" s="87" t="s">
        <v>210</v>
      </c>
      <c r="G73" s="24">
        <v>1</v>
      </c>
      <c r="H73" s="24" t="s">
        <v>196</v>
      </c>
      <c r="I73" s="20">
        <v>52</v>
      </c>
      <c r="J73" s="20" t="s">
        <v>317</v>
      </c>
      <c r="K73" s="90" t="s">
        <v>211</v>
      </c>
      <c r="L73" s="91">
        <v>2130505</v>
      </c>
      <c r="M73" s="20" t="s">
        <v>212</v>
      </c>
      <c r="N73" s="20" t="s">
        <v>213</v>
      </c>
      <c r="O73" s="20" t="s">
        <v>214</v>
      </c>
      <c r="P73" s="20" t="s">
        <v>215</v>
      </c>
      <c r="Q73" s="54">
        <v>0.93</v>
      </c>
      <c r="R73" s="20" t="s">
        <v>216</v>
      </c>
      <c r="S73" s="20" t="s">
        <v>29</v>
      </c>
      <c r="T73" s="20" t="s">
        <v>75</v>
      </c>
    </row>
    <row r="74" spans="1:20" ht="60.75">
      <c r="A74" s="24">
        <v>114</v>
      </c>
      <c r="B74" s="20" t="s">
        <v>63</v>
      </c>
      <c r="C74" s="20" t="s">
        <v>29</v>
      </c>
      <c r="D74" s="24" t="s">
        <v>372</v>
      </c>
      <c r="E74" s="24" t="s">
        <v>372</v>
      </c>
      <c r="F74" s="87" t="s">
        <v>210</v>
      </c>
      <c r="G74" s="24">
        <v>1</v>
      </c>
      <c r="H74" s="24" t="s">
        <v>196</v>
      </c>
      <c r="I74" s="20">
        <v>44</v>
      </c>
      <c r="J74" s="20" t="s">
        <v>317</v>
      </c>
      <c r="K74" s="90" t="s">
        <v>211</v>
      </c>
      <c r="L74" s="91">
        <v>2130505</v>
      </c>
      <c r="M74" s="20" t="s">
        <v>212</v>
      </c>
      <c r="N74" s="20" t="s">
        <v>213</v>
      </c>
      <c r="O74" s="20" t="s">
        <v>214</v>
      </c>
      <c r="P74" s="20" t="s">
        <v>215</v>
      </c>
      <c r="Q74" s="54">
        <v>0.93</v>
      </c>
      <c r="R74" s="20" t="s">
        <v>216</v>
      </c>
      <c r="S74" s="20" t="s">
        <v>29</v>
      </c>
      <c r="T74" s="20" t="s">
        <v>75</v>
      </c>
    </row>
    <row r="75" spans="1:20" ht="60.75">
      <c r="A75" s="24">
        <v>115</v>
      </c>
      <c r="B75" s="20" t="s">
        <v>85</v>
      </c>
      <c r="C75" s="20" t="s">
        <v>21</v>
      </c>
      <c r="D75" s="24" t="s">
        <v>228</v>
      </c>
      <c r="E75" s="24" t="s">
        <v>228</v>
      </c>
      <c r="F75" s="87" t="s">
        <v>210</v>
      </c>
      <c r="G75" s="24">
        <v>1</v>
      </c>
      <c r="H75" s="24" t="s">
        <v>196</v>
      </c>
      <c r="I75" s="20">
        <v>31.62</v>
      </c>
      <c r="J75" s="20" t="s">
        <v>317</v>
      </c>
      <c r="K75" s="90" t="s">
        <v>211</v>
      </c>
      <c r="L75" s="91">
        <v>2130505</v>
      </c>
      <c r="M75" s="20" t="s">
        <v>212</v>
      </c>
      <c r="N75" s="20" t="s">
        <v>213</v>
      </c>
      <c r="O75" s="20" t="s">
        <v>214</v>
      </c>
      <c r="P75" s="20" t="s">
        <v>215</v>
      </c>
      <c r="Q75" s="54">
        <v>0.93</v>
      </c>
      <c r="R75" s="20" t="s">
        <v>216</v>
      </c>
      <c r="S75" s="20" t="s">
        <v>21</v>
      </c>
      <c r="T75" s="20" t="s">
        <v>75</v>
      </c>
    </row>
    <row r="76" spans="1:20" ht="60.75">
      <c r="A76" s="24">
        <v>116</v>
      </c>
      <c r="B76" s="24" t="s">
        <v>339</v>
      </c>
      <c r="C76" s="20" t="s">
        <v>21</v>
      </c>
      <c r="D76" s="24" t="s">
        <v>550</v>
      </c>
      <c r="E76" s="24" t="s">
        <v>550</v>
      </c>
      <c r="F76" s="87" t="s">
        <v>210</v>
      </c>
      <c r="G76" s="24">
        <v>1</v>
      </c>
      <c r="H76" s="24" t="s">
        <v>196</v>
      </c>
      <c r="I76" s="20">
        <v>40</v>
      </c>
      <c r="J76" s="20" t="s">
        <v>317</v>
      </c>
      <c r="K76" s="90" t="s">
        <v>211</v>
      </c>
      <c r="L76" s="91">
        <v>2130505</v>
      </c>
      <c r="M76" s="20" t="s">
        <v>212</v>
      </c>
      <c r="N76" s="20" t="s">
        <v>213</v>
      </c>
      <c r="O76" s="20" t="s">
        <v>214</v>
      </c>
      <c r="P76" s="20" t="s">
        <v>215</v>
      </c>
      <c r="Q76" s="54">
        <v>0.93</v>
      </c>
      <c r="R76" s="20" t="s">
        <v>216</v>
      </c>
      <c r="S76" s="20" t="s">
        <v>21</v>
      </c>
      <c r="T76" s="20" t="s">
        <v>75</v>
      </c>
    </row>
    <row r="77" spans="1:20" ht="60.75">
      <c r="A77" s="24">
        <v>117</v>
      </c>
      <c r="B77" s="24" t="s">
        <v>231</v>
      </c>
      <c r="C77" s="20" t="s">
        <v>21</v>
      </c>
      <c r="D77" s="24" t="s">
        <v>551</v>
      </c>
      <c r="E77" s="24" t="s">
        <v>551</v>
      </c>
      <c r="F77" s="87" t="s">
        <v>210</v>
      </c>
      <c r="G77" s="24">
        <v>1</v>
      </c>
      <c r="H77" s="24" t="s">
        <v>196</v>
      </c>
      <c r="I77" s="20">
        <v>40</v>
      </c>
      <c r="J77" s="20" t="s">
        <v>317</v>
      </c>
      <c r="K77" s="90" t="s">
        <v>211</v>
      </c>
      <c r="L77" s="91">
        <v>2130505</v>
      </c>
      <c r="M77" s="20" t="s">
        <v>212</v>
      </c>
      <c r="N77" s="20" t="s">
        <v>213</v>
      </c>
      <c r="O77" s="20" t="s">
        <v>214</v>
      </c>
      <c r="P77" s="20" t="s">
        <v>215</v>
      </c>
      <c r="Q77" s="54">
        <v>0.93</v>
      </c>
      <c r="R77" s="20" t="s">
        <v>216</v>
      </c>
      <c r="S77" s="20" t="s">
        <v>21</v>
      </c>
      <c r="T77" s="20" t="s">
        <v>75</v>
      </c>
    </row>
    <row r="78" spans="1:20" ht="60.75">
      <c r="A78" s="24">
        <v>118</v>
      </c>
      <c r="B78" s="20" t="s">
        <v>63</v>
      </c>
      <c r="C78" s="20" t="s">
        <v>21</v>
      </c>
      <c r="D78" s="24" t="s">
        <v>552</v>
      </c>
      <c r="E78" s="24" t="s">
        <v>552</v>
      </c>
      <c r="F78" s="87" t="s">
        <v>210</v>
      </c>
      <c r="G78" s="24">
        <v>1</v>
      </c>
      <c r="H78" s="24" t="s">
        <v>196</v>
      </c>
      <c r="I78" s="20">
        <v>50</v>
      </c>
      <c r="J78" s="20" t="s">
        <v>317</v>
      </c>
      <c r="K78" s="90" t="s">
        <v>211</v>
      </c>
      <c r="L78" s="91">
        <v>2130505</v>
      </c>
      <c r="M78" s="20" t="s">
        <v>212</v>
      </c>
      <c r="N78" s="20" t="s">
        <v>213</v>
      </c>
      <c r="O78" s="20" t="s">
        <v>214</v>
      </c>
      <c r="P78" s="20" t="s">
        <v>215</v>
      </c>
      <c r="Q78" s="54">
        <v>0.93</v>
      </c>
      <c r="R78" s="20" t="s">
        <v>216</v>
      </c>
      <c r="S78" s="20" t="s">
        <v>21</v>
      </c>
      <c r="T78" s="20" t="s">
        <v>75</v>
      </c>
    </row>
    <row r="79" spans="1:20" ht="60.75">
      <c r="A79" s="24">
        <v>119</v>
      </c>
      <c r="B79" s="20" t="s">
        <v>63</v>
      </c>
      <c r="C79" s="20" t="s">
        <v>31</v>
      </c>
      <c r="D79" s="24" t="s">
        <v>104</v>
      </c>
      <c r="E79" s="24" t="s">
        <v>104</v>
      </c>
      <c r="F79" s="87" t="s">
        <v>210</v>
      </c>
      <c r="G79" s="24">
        <v>1</v>
      </c>
      <c r="H79" s="24" t="s">
        <v>196</v>
      </c>
      <c r="I79" s="20">
        <v>41</v>
      </c>
      <c r="J79" s="20" t="s">
        <v>317</v>
      </c>
      <c r="K79" s="90" t="s">
        <v>211</v>
      </c>
      <c r="L79" s="91">
        <v>2130505</v>
      </c>
      <c r="M79" s="20" t="s">
        <v>212</v>
      </c>
      <c r="N79" s="20" t="s">
        <v>213</v>
      </c>
      <c r="O79" s="20" t="s">
        <v>214</v>
      </c>
      <c r="P79" s="20" t="s">
        <v>215</v>
      </c>
      <c r="Q79" s="54">
        <v>0.93</v>
      </c>
      <c r="R79" s="20" t="s">
        <v>216</v>
      </c>
      <c r="S79" s="20" t="s">
        <v>31</v>
      </c>
      <c r="T79" s="20" t="s">
        <v>75</v>
      </c>
    </row>
    <row r="80" spans="1:20" ht="60.75">
      <c r="A80" s="24">
        <v>120</v>
      </c>
      <c r="B80" s="20" t="s">
        <v>63</v>
      </c>
      <c r="C80" s="20" t="s">
        <v>26</v>
      </c>
      <c r="D80" s="24" t="s">
        <v>318</v>
      </c>
      <c r="E80" s="24" t="s">
        <v>318</v>
      </c>
      <c r="F80" s="87" t="s">
        <v>210</v>
      </c>
      <c r="G80" s="24">
        <v>1</v>
      </c>
      <c r="H80" s="24" t="s">
        <v>196</v>
      </c>
      <c r="I80" s="20">
        <v>75</v>
      </c>
      <c r="J80" s="20" t="s">
        <v>317</v>
      </c>
      <c r="K80" s="90" t="s">
        <v>211</v>
      </c>
      <c r="L80" s="91">
        <v>2130505</v>
      </c>
      <c r="M80" s="20" t="s">
        <v>212</v>
      </c>
      <c r="N80" s="20" t="s">
        <v>213</v>
      </c>
      <c r="O80" s="20" t="s">
        <v>214</v>
      </c>
      <c r="P80" s="20" t="s">
        <v>215</v>
      </c>
      <c r="Q80" s="54">
        <v>0.93</v>
      </c>
      <c r="R80" s="20" t="s">
        <v>216</v>
      </c>
      <c r="S80" s="20" t="s">
        <v>26</v>
      </c>
      <c r="T80" s="20" t="s">
        <v>75</v>
      </c>
    </row>
    <row r="81" spans="1:20" ht="60.75">
      <c r="A81" s="24">
        <v>121</v>
      </c>
      <c r="B81" s="24" t="s">
        <v>231</v>
      </c>
      <c r="C81" s="20" t="s">
        <v>32</v>
      </c>
      <c r="D81" s="24" t="s">
        <v>553</v>
      </c>
      <c r="E81" s="24" t="s">
        <v>553</v>
      </c>
      <c r="F81" s="87" t="s">
        <v>210</v>
      </c>
      <c r="G81" s="24">
        <v>1</v>
      </c>
      <c r="H81" s="24" t="s">
        <v>196</v>
      </c>
      <c r="I81" s="20">
        <v>18</v>
      </c>
      <c r="J81" s="20" t="s">
        <v>317</v>
      </c>
      <c r="K81" s="90" t="s">
        <v>211</v>
      </c>
      <c r="L81" s="91">
        <v>2130505</v>
      </c>
      <c r="M81" s="20" t="s">
        <v>212</v>
      </c>
      <c r="N81" s="20" t="s">
        <v>213</v>
      </c>
      <c r="O81" s="20" t="s">
        <v>214</v>
      </c>
      <c r="P81" s="20" t="s">
        <v>215</v>
      </c>
      <c r="Q81" s="54">
        <v>0.93</v>
      </c>
      <c r="R81" s="20" t="s">
        <v>216</v>
      </c>
      <c r="S81" s="20" t="s">
        <v>32</v>
      </c>
      <c r="T81" s="20" t="s">
        <v>75</v>
      </c>
    </row>
    <row r="82" spans="1:20" ht="60.75">
      <c r="A82" s="24">
        <v>122</v>
      </c>
      <c r="B82" s="24" t="s">
        <v>339</v>
      </c>
      <c r="C82" s="20" t="s">
        <v>18</v>
      </c>
      <c r="D82" s="24" t="s">
        <v>531</v>
      </c>
      <c r="E82" s="24" t="s">
        <v>531</v>
      </c>
      <c r="F82" s="87" t="s">
        <v>210</v>
      </c>
      <c r="G82" s="24">
        <v>1</v>
      </c>
      <c r="H82" s="24" t="s">
        <v>196</v>
      </c>
      <c r="I82" s="20">
        <v>40</v>
      </c>
      <c r="J82" s="20" t="s">
        <v>317</v>
      </c>
      <c r="K82" s="90" t="s">
        <v>211</v>
      </c>
      <c r="L82" s="91">
        <v>2130505</v>
      </c>
      <c r="M82" s="20" t="s">
        <v>212</v>
      </c>
      <c r="N82" s="20" t="s">
        <v>213</v>
      </c>
      <c r="O82" s="20" t="s">
        <v>214</v>
      </c>
      <c r="P82" s="20" t="s">
        <v>215</v>
      </c>
      <c r="Q82" s="54">
        <v>0.93</v>
      </c>
      <c r="R82" s="20" t="s">
        <v>216</v>
      </c>
      <c r="S82" s="20" t="s">
        <v>18</v>
      </c>
      <c r="T82" s="20" t="s">
        <v>75</v>
      </c>
    </row>
    <row r="83" spans="1:20" ht="60.75">
      <c r="A83" s="24">
        <v>123</v>
      </c>
      <c r="B83" s="24" t="s">
        <v>231</v>
      </c>
      <c r="C83" s="20" t="s">
        <v>18</v>
      </c>
      <c r="D83" s="24" t="s">
        <v>554</v>
      </c>
      <c r="E83" s="24" t="s">
        <v>554</v>
      </c>
      <c r="F83" s="87" t="s">
        <v>210</v>
      </c>
      <c r="G83" s="24">
        <v>1</v>
      </c>
      <c r="H83" s="24" t="s">
        <v>196</v>
      </c>
      <c r="I83" s="20">
        <v>30</v>
      </c>
      <c r="J83" s="20" t="s">
        <v>317</v>
      </c>
      <c r="K83" s="90" t="s">
        <v>211</v>
      </c>
      <c r="L83" s="91">
        <v>2130505</v>
      </c>
      <c r="M83" s="20" t="s">
        <v>212</v>
      </c>
      <c r="N83" s="20" t="s">
        <v>213</v>
      </c>
      <c r="O83" s="20" t="s">
        <v>214</v>
      </c>
      <c r="P83" s="20" t="s">
        <v>215</v>
      </c>
      <c r="Q83" s="54">
        <v>0.93</v>
      </c>
      <c r="R83" s="20" t="s">
        <v>216</v>
      </c>
      <c r="S83" s="20" t="s">
        <v>18</v>
      </c>
      <c r="T83" s="20" t="s">
        <v>75</v>
      </c>
    </row>
    <row r="84" spans="1:20" ht="60.75">
      <c r="A84" s="24">
        <v>124</v>
      </c>
      <c r="B84" s="20" t="s">
        <v>63</v>
      </c>
      <c r="C84" s="20" t="s">
        <v>23</v>
      </c>
      <c r="D84" s="24" t="s">
        <v>139</v>
      </c>
      <c r="E84" s="24" t="s">
        <v>139</v>
      </c>
      <c r="F84" s="87" t="s">
        <v>210</v>
      </c>
      <c r="G84" s="24">
        <v>1</v>
      </c>
      <c r="H84" s="24" t="s">
        <v>196</v>
      </c>
      <c r="I84" s="20">
        <v>30</v>
      </c>
      <c r="J84" s="20" t="s">
        <v>317</v>
      </c>
      <c r="K84" s="90" t="s">
        <v>211</v>
      </c>
      <c r="L84" s="91">
        <v>2130505</v>
      </c>
      <c r="M84" s="20" t="s">
        <v>212</v>
      </c>
      <c r="N84" s="20" t="s">
        <v>213</v>
      </c>
      <c r="O84" s="20" t="s">
        <v>214</v>
      </c>
      <c r="P84" s="20" t="s">
        <v>215</v>
      </c>
      <c r="Q84" s="54">
        <v>0.93</v>
      </c>
      <c r="R84" s="20" t="s">
        <v>216</v>
      </c>
      <c r="S84" s="20" t="s">
        <v>23</v>
      </c>
      <c r="T84" s="20" t="s">
        <v>75</v>
      </c>
    </row>
    <row r="85" spans="1:20" ht="60.75">
      <c r="A85" s="24">
        <v>125</v>
      </c>
      <c r="B85" s="24" t="s">
        <v>231</v>
      </c>
      <c r="C85" s="20" t="s">
        <v>200</v>
      </c>
      <c r="D85" s="24" t="s">
        <v>555</v>
      </c>
      <c r="E85" s="24" t="s">
        <v>555</v>
      </c>
      <c r="F85" s="87" t="s">
        <v>210</v>
      </c>
      <c r="G85" s="24">
        <v>1</v>
      </c>
      <c r="H85" s="24" t="s">
        <v>196</v>
      </c>
      <c r="I85" s="20">
        <v>14</v>
      </c>
      <c r="J85" s="20" t="s">
        <v>317</v>
      </c>
      <c r="K85" s="90" t="s">
        <v>211</v>
      </c>
      <c r="L85" s="91">
        <v>2130505</v>
      </c>
      <c r="M85" s="20" t="s">
        <v>212</v>
      </c>
      <c r="N85" s="20" t="s">
        <v>213</v>
      </c>
      <c r="O85" s="20" t="s">
        <v>214</v>
      </c>
      <c r="P85" s="20" t="s">
        <v>215</v>
      </c>
      <c r="Q85" s="54">
        <v>0.93</v>
      </c>
      <c r="R85" s="20" t="s">
        <v>216</v>
      </c>
      <c r="S85" s="20" t="s">
        <v>200</v>
      </c>
      <c r="T85" s="20" t="s">
        <v>75</v>
      </c>
    </row>
    <row r="86" spans="1:20" ht="60.75">
      <c r="A86" s="24">
        <v>126</v>
      </c>
      <c r="B86" s="24" t="s">
        <v>63</v>
      </c>
      <c r="C86" s="20" t="s">
        <v>22</v>
      </c>
      <c r="D86" s="20" t="s">
        <v>92</v>
      </c>
      <c r="E86" s="20" t="s">
        <v>92</v>
      </c>
      <c r="F86" s="87" t="s">
        <v>210</v>
      </c>
      <c r="G86" s="24">
        <v>1</v>
      </c>
      <c r="H86" s="24" t="s">
        <v>196</v>
      </c>
      <c r="I86" s="20">
        <v>40</v>
      </c>
      <c r="J86" s="20" t="s">
        <v>317</v>
      </c>
      <c r="K86" s="90" t="s">
        <v>211</v>
      </c>
      <c r="L86" s="91">
        <v>2130505</v>
      </c>
      <c r="M86" s="20" t="s">
        <v>212</v>
      </c>
      <c r="N86" s="20" t="s">
        <v>213</v>
      </c>
      <c r="O86" s="20" t="s">
        <v>214</v>
      </c>
      <c r="P86" s="20" t="s">
        <v>215</v>
      </c>
      <c r="Q86" s="54">
        <v>0.93</v>
      </c>
      <c r="R86" s="20" t="s">
        <v>216</v>
      </c>
      <c r="S86" s="20" t="s">
        <v>22</v>
      </c>
      <c r="T86" s="20" t="s">
        <v>75</v>
      </c>
    </row>
    <row r="87" spans="1:20" ht="85.5">
      <c r="A87" s="24">
        <v>130</v>
      </c>
      <c r="B87" s="87" t="s">
        <v>85</v>
      </c>
      <c r="C87" s="87" t="s">
        <v>26</v>
      </c>
      <c r="D87" s="87" t="s">
        <v>86</v>
      </c>
      <c r="E87" s="87" t="s">
        <v>556</v>
      </c>
      <c r="F87" s="87" t="s">
        <v>195</v>
      </c>
      <c r="G87" s="87">
        <v>1</v>
      </c>
      <c r="H87" s="87" t="s">
        <v>196</v>
      </c>
      <c r="I87" s="87">
        <v>32</v>
      </c>
      <c r="J87" s="20" t="s">
        <v>317</v>
      </c>
      <c r="K87" s="20" t="s">
        <v>69</v>
      </c>
      <c r="L87" s="20">
        <v>2130504</v>
      </c>
      <c r="M87" s="87" t="s">
        <v>557</v>
      </c>
      <c r="N87" s="87" t="s">
        <v>558</v>
      </c>
      <c r="O87" s="87" t="s">
        <v>72</v>
      </c>
      <c r="P87" s="87" t="s">
        <v>559</v>
      </c>
      <c r="Q87" s="54">
        <v>0.95</v>
      </c>
      <c r="R87" s="87" t="s">
        <v>200</v>
      </c>
      <c r="S87" s="87" t="s">
        <v>26</v>
      </c>
      <c r="T87" s="87" t="s">
        <v>75</v>
      </c>
    </row>
    <row r="88" spans="1:20" ht="60.75">
      <c r="A88" s="24">
        <v>131</v>
      </c>
      <c r="B88" s="87" t="s">
        <v>231</v>
      </c>
      <c r="C88" s="87" t="s">
        <v>30</v>
      </c>
      <c r="D88" s="87" t="s">
        <v>490</v>
      </c>
      <c r="E88" s="87" t="s">
        <v>491</v>
      </c>
      <c r="F88" s="87" t="s">
        <v>195</v>
      </c>
      <c r="G88" s="87">
        <v>1</v>
      </c>
      <c r="H88" s="87" t="s">
        <v>299</v>
      </c>
      <c r="I88" s="87">
        <v>45</v>
      </c>
      <c r="J88" s="20" t="s">
        <v>317</v>
      </c>
      <c r="K88" s="20" t="s">
        <v>69</v>
      </c>
      <c r="L88" s="20">
        <v>2130504</v>
      </c>
      <c r="M88" s="87" t="s">
        <v>560</v>
      </c>
      <c r="N88" s="87" t="s">
        <v>561</v>
      </c>
      <c r="O88" s="87" t="s">
        <v>72</v>
      </c>
      <c r="P88" s="87" t="s">
        <v>562</v>
      </c>
      <c r="Q88" s="54">
        <v>0.95</v>
      </c>
      <c r="R88" s="87" t="s">
        <v>200</v>
      </c>
      <c r="S88" s="87" t="s">
        <v>30</v>
      </c>
      <c r="T88" s="87" t="s">
        <v>75</v>
      </c>
    </row>
    <row r="89" spans="1:20" ht="109.5">
      <c r="A89" s="19">
        <v>1</v>
      </c>
      <c r="B89" s="20" t="s">
        <v>231</v>
      </c>
      <c r="C89" s="20" t="s">
        <v>22</v>
      </c>
      <c r="D89" s="20" t="s">
        <v>346</v>
      </c>
      <c r="E89" s="21" t="s">
        <v>563</v>
      </c>
      <c r="F89" s="20" t="s">
        <v>81</v>
      </c>
      <c r="G89" s="20">
        <v>1300</v>
      </c>
      <c r="H89" s="20" t="s">
        <v>67</v>
      </c>
      <c r="I89" s="21">
        <v>50</v>
      </c>
      <c r="J89" s="20" t="s">
        <v>317</v>
      </c>
      <c r="K89" s="20" t="s">
        <v>69</v>
      </c>
      <c r="L89" s="20">
        <v>2130504</v>
      </c>
      <c r="M89" s="20" t="s">
        <v>564</v>
      </c>
      <c r="N89" s="20" t="s">
        <v>565</v>
      </c>
      <c r="O89" s="20" t="s">
        <v>279</v>
      </c>
      <c r="P89" s="20" t="s">
        <v>566</v>
      </c>
      <c r="Q89" s="54">
        <v>0.95</v>
      </c>
      <c r="R89" s="20" t="s">
        <v>80</v>
      </c>
      <c r="S89" s="20" t="s">
        <v>22</v>
      </c>
      <c r="T89" s="20" t="s">
        <v>567</v>
      </c>
    </row>
    <row r="90" spans="1:20" ht="60.75">
      <c r="A90" s="19">
        <v>2</v>
      </c>
      <c r="B90" s="22" t="s">
        <v>231</v>
      </c>
      <c r="C90" s="20" t="s">
        <v>26</v>
      </c>
      <c r="D90" s="20" t="s">
        <v>568</v>
      </c>
      <c r="E90" s="20" t="s">
        <v>569</v>
      </c>
      <c r="F90" s="20" t="s">
        <v>570</v>
      </c>
      <c r="G90" s="20">
        <v>1</v>
      </c>
      <c r="H90" s="20" t="s">
        <v>321</v>
      </c>
      <c r="I90" s="98">
        <v>12.7</v>
      </c>
      <c r="J90" s="20" t="s">
        <v>317</v>
      </c>
      <c r="K90" s="20" t="s">
        <v>69</v>
      </c>
      <c r="L90" s="20">
        <v>2130504</v>
      </c>
      <c r="M90" s="20" t="s">
        <v>571</v>
      </c>
      <c r="N90" s="26" t="s">
        <v>289</v>
      </c>
      <c r="O90" s="20" t="s">
        <v>279</v>
      </c>
      <c r="P90" s="20" t="s">
        <v>572</v>
      </c>
      <c r="Q90" s="54">
        <v>0.95</v>
      </c>
      <c r="R90" s="20" t="s">
        <v>80</v>
      </c>
      <c r="S90" s="20" t="s">
        <v>26</v>
      </c>
      <c r="T90" s="20" t="s">
        <v>567</v>
      </c>
    </row>
    <row r="91" spans="1:20" ht="60.75">
      <c r="A91" s="19">
        <v>3</v>
      </c>
      <c r="B91" s="22" t="s">
        <v>85</v>
      </c>
      <c r="C91" s="20" t="s">
        <v>26</v>
      </c>
      <c r="D91" s="22" t="s">
        <v>329</v>
      </c>
      <c r="E91" s="22" t="s">
        <v>573</v>
      </c>
      <c r="F91" s="20" t="s">
        <v>574</v>
      </c>
      <c r="G91" s="20">
        <v>50</v>
      </c>
      <c r="H91" s="20" t="s">
        <v>135</v>
      </c>
      <c r="I91" s="98">
        <v>8.5</v>
      </c>
      <c r="J91" s="20" t="s">
        <v>317</v>
      </c>
      <c r="K91" s="20" t="s">
        <v>69</v>
      </c>
      <c r="L91" s="20">
        <v>2130504</v>
      </c>
      <c r="M91" s="20" t="s">
        <v>360</v>
      </c>
      <c r="N91" s="26" t="s">
        <v>284</v>
      </c>
      <c r="O91" s="20" t="s">
        <v>279</v>
      </c>
      <c r="P91" s="69" t="s">
        <v>575</v>
      </c>
      <c r="Q91" s="54">
        <v>0.95</v>
      </c>
      <c r="R91" s="20" t="s">
        <v>74</v>
      </c>
      <c r="S91" s="20" t="s">
        <v>26</v>
      </c>
      <c r="T91" s="20" t="s">
        <v>567</v>
      </c>
    </row>
    <row r="92" spans="1:20" ht="60.75">
      <c r="A92" s="19">
        <v>4</v>
      </c>
      <c r="B92" s="20" t="s">
        <v>85</v>
      </c>
      <c r="C92" s="20" t="s">
        <v>26</v>
      </c>
      <c r="D92" s="22" t="s">
        <v>329</v>
      </c>
      <c r="E92" s="20" t="s">
        <v>576</v>
      </c>
      <c r="F92" s="20" t="s">
        <v>141</v>
      </c>
      <c r="G92" s="20">
        <v>180</v>
      </c>
      <c r="H92" s="20" t="s">
        <v>67</v>
      </c>
      <c r="I92" s="98">
        <v>8.8</v>
      </c>
      <c r="J92" s="20" t="s">
        <v>317</v>
      </c>
      <c r="K92" s="20" t="s">
        <v>69</v>
      </c>
      <c r="L92" s="20">
        <v>2130504</v>
      </c>
      <c r="M92" s="20" t="s">
        <v>577</v>
      </c>
      <c r="N92" s="26" t="s">
        <v>578</v>
      </c>
      <c r="O92" s="20" t="s">
        <v>279</v>
      </c>
      <c r="P92" s="20" t="s">
        <v>579</v>
      </c>
      <c r="Q92" s="54">
        <v>0.95</v>
      </c>
      <c r="R92" s="20" t="s">
        <v>80</v>
      </c>
      <c r="S92" s="20" t="s">
        <v>26</v>
      </c>
      <c r="T92" s="20" t="s">
        <v>567</v>
      </c>
    </row>
    <row r="93" spans="1:20" ht="72.75">
      <c r="A93" s="19">
        <v>5</v>
      </c>
      <c r="B93" s="20" t="s">
        <v>63</v>
      </c>
      <c r="C93" s="20" t="s">
        <v>19</v>
      </c>
      <c r="D93" s="20" t="s">
        <v>296</v>
      </c>
      <c r="E93" s="20" t="s">
        <v>580</v>
      </c>
      <c r="F93" s="20" t="s">
        <v>195</v>
      </c>
      <c r="G93" s="20">
        <v>1</v>
      </c>
      <c r="H93" s="20" t="s">
        <v>196</v>
      </c>
      <c r="I93" s="20">
        <v>12.8</v>
      </c>
      <c r="J93" s="20" t="s">
        <v>317</v>
      </c>
      <c r="K93" s="20" t="s">
        <v>69</v>
      </c>
      <c r="L93" s="20">
        <v>2130504</v>
      </c>
      <c r="M93" s="20" t="s">
        <v>581</v>
      </c>
      <c r="N93" s="20" t="s">
        <v>582</v>
      </c>
      <c r="O93" s="20" t="s">
        <v>279</v>
      </c>
      <c r="P93" s="20" t="s">
        <v>583</v>
      </c>
      <c r="Q93" s="54">
        <v>0.95</v>
      </c>
      <c r="R93" s="20" t="s">
        <v>200</v>
      </c>
      <c r="S93" s="20" t="s">
        <v>19</v>
      </c>
      <c r="T93" s="20" t="s">
        <v>567</v>
      </c>
    </row>
    <row r="94" spans="1:20" ht="60.75">
      <c r="A94" s="19">
        <v>6</v>
      </c>
      <c r="B94" s="20" t="s">
        <v>63</v>
      </c>
      <c r="C94" s="20" t="s">
        <v>19</v>
      </c>
      <c r="D94" s="20" t="s">
        <v>296</v>
      </c>
      <c r="E94" s="20" t="s">
        <v>297</v>
      </c>
      <c r="F94" s="20" t="s">
        <v>298</v>
      </c>
      <c r="G94" s="20">
        <v>1</v>
      </c>
      <c r="H94" s="20" t="s">
        <v>299</v>
      </c>
      <c r="I94" s="20">
        <v>0.95</v>
      </c>
      <c r="J94" s="20" t="s">
        <v>317</v>
      </c>
      <c r="K94" s="20" t="s">
        <v>69</v>
      </c>
      <c r="L94" s="20">
        <v>2130504</v>
      </c>
      <c r="M94" s="20" t="s">
        <v>300</v>
      </c>
      <c r="N94" s="20" t="s">
        <v>301</v>
      </c>
      <c r="O94" s="20" t="s">
        <v>279</v>
      </c>
      <c r="P94" s="20" t="s">
        <v>302</v>
      </c>
      <c r="Q94" s="54">
        <v>0.95</v>
      </c>
      <c r="R94" s="20" t="s">
        <v>74</v>
      </c>
      <c r="S94" s="20" t="s">
        <v>19</v>
      </c>
      <c r="T94" s="20" t="s">
        <v>567</v>
      </c>
    </row>
    <row r="95" spans="1:20" ht="60.75">
      <c r="A95" s="19">
        <v>7</v>
      </c>
      <c r="B95" s="20" t="s">
        <v>63</v>
      </c>
      <c r="C95" s="20" t="s">
        <v>19</v>
      </c>
      <c r="D95" s="20" t="s">
        <v>296</v>
      </c>
      <c r="E95" s="20" t="s">
        <v>297</v>
      </c>
      <c r="F95" s="20" t="s">
        <v>81</v>
      </c>
      <c r="G95" s="20">
        <v>1100</v>
      </c>
      <c r="H95" s="20" t="s">
        <v>407</v>
      </c>
      <c r="I95" s="20">
        <v>18.2</v>
      </c>
      <c r="J95" s="20" t="s">
        <v>317</v>
      </c>
      <c r="K95" s="20" t="s">
        <v>69</v>
      </c>
      <c r="L95" s="20">
        <v>2130504</v>
      </c>
      <c r="M95" s="20" t="s">
        <v>584</v>
      </c>
      <c r="N95" s="20" t="s">
        <v>585</v>
      </c>
      <c r="O95" s="20" t="s">
        <v>279</v>
      </c>
      <c r="P95" s="20" t="s">
        <v>586</v>
      </c>
      <c r="Q95" s="54">
        <v>0.95</v>
      </c>
      <c r="R95" s="20" t="s">
        <v>80</v>
      </c>
      <c r="S95" s="20" t="s">
        <v>19</v>
      </c>
      <c r="T95" s="20" t="s">
        <v>567</v>
      </c>
    </row>
    <row r="96" spans="1:20" ht="60.75">
      <c r="A96" s="19">
        <v>8</v>
      </c>
      <c r="B96" s="20" t="s">
        <v>231</v>
      </c>
      <c r="C96" s="20" t="s">
        <v>19</v>
      </c>
      <c r="D96" s="20" t="s">
        <v>400</v>
      </c>
      <c r="E96" s="20" t="s">
        <v>401</v>
      </c>
      <c r="F96" s="20" t="s">
        <v>81</v>
      </c>
      <c r="G96" s="20">
        <v>1200</v>
      </c>
      <c r="H96" s="20" t="s">
        <v>407</v>
      </c>
      <c r="I96" s="20">
        <v>19.8</v>
      </c>
      <c r="J96" s="20" t="s">
        <v>317</v>
      </c>
      <c r="K96" s="20" t="s">
        <v>69</v>
      </c>
      <c r="L96" s="20">
        <v>2130504</v>
      </c>
      <c r="M96" s="20" t="s">
        <v>587</v>
      </c>
      <c r="N96" s="20" t="s">
        <v>588</v>
      </c>
      <c r="O96" s="20" t="s">
        <v>279</v>
      </c>
      <c r="P96" s="20" t="s">
        <v>404</v>
      </c>
      <c r="Q96" s="54">
        <v>0.95</v>
      </c>
      <c r="R96" s="20" t="s">
        <v>80</v>
      </c>
      <c r="S96" s="20" t="s">
        <v>19</v>
      </c>
      <c r="T96" s="20" t="s">
        <v>567</v>
      </c>
    </row>
    <row r="97" spans="1:20" ht="60.75">
      <c r="A97" s="19">
        <v>9</v>
      </c>
      <c r="B97" s="20" t="s">
        <v>231</v>
      </c>
      <c r="C97" s="20" t="s">
        <v>19</v>
      </c>
      <c r="D97" s="20" t="s">
        <v>400</v>
      </c>
      <c r="E97" s="20" t="s">
        <v>401</v>
      </c>
      <c r="F97" s="20" t="s">
        <v>589</v>
      </c>
      <c r="G97" s="20">
        <v>220</v>
      </c>
      <c r="H97" s="20" t="s">
        <v>67</v>
      </c>
      <c r="I97" s="20">
        <v>9.7</v>
      </c>
      <c r="J97" s="20" t="s">
        <v>317</v>
      </c>
      <c r="K97" s="20" t="s">
        <v>69</v>
      </c>
      <c r="L97" s="20">
        <v>2130504</v>
      </c>
      <c r="M97" s="20" t="s">
        <v>590</v>
      </c>
      <c r="N97" s="20" t="s">
        <v>591</v>
      </c>
      <c r="O97" s="20" t="s">
        <v>279</v>
      </c>
      <c r="P97" s="20" t="s">
        <v>592</v>
      </c>
      <c r="Q97" s="54">
        <v>0.95</v>
      </c>
      <c r="R97" s="20" t="s">
        <v>74</v>
      </c>
      <c r="S97" s="20" t="s">
        <v>19</v>
      </c>
      <c r="T97" s="20" t="s">
        <v>567</v>
      </c>
    </row>
    <row r="98" spans="1:20" ht="85.5">
      <c r="A98" s="19">
        <v>10</v>
      </c>
      <c r="B98" s="20" t="s">
        <v>63</v>
      </c>
      <c r="C98" s="20" t="s">
        <v>19</v>
      </c>
      <c r="D98" s="22" t="s">
        <v>421</v>
      </c>
      <c r="E98" s="22" t="s">
        <v>593</v>
      </c>
      <c r="F98" s="20" t="s">
        <v>594</v>
      </c>
      <c r="G98" s="20">
        <v>1</v>
      </c>
      <c r="H98" s="20" t="s">
        <v>196</v>
      </c>
      <c r="I98" s="20">
        <v>20</v>
      </c>
      <c r="J98" s="20" t="s">
        <v>317</v>
      </c>
      <c r="K98" s="20" t="s">
        <v>211</v>
      </c>
      <c r="L98" s="20">
        <v>2130505</v>
      </c>
      <c r="M98" s="20" t="s">
        <v>595</v>
      </c>
      <c r="N98" s="20" t="s">
        <v>311</v>
      </c>
      <c r="O98" s="20" t="s">
        <v>279</v>
      </c>
      <c r="P98" s="20" t="s">
        <v>596</v>
      </c>
      <c r="Q98" s="54">
        <v>0.95</v>
      </c>
      <c r="R98" s="20" t="s">
        <v>36</v>
      </c>
      <c r="S98" s="20" t="s">
        <v>19</v>
      </c>
      <c r="T98" s="20" t="s">
        <v>567</v>
      </c>
    </row>
    <row r="99" spans="1:20" ht="72.75">
      <c r="A99" s="19">
        <v>11</v>
      </c>
      <c r="B99" s="20" t="s">
        <v>231</v>
      </c>
      <c r="C99" s="20" t="s">
        <v>19</v>
      </c>
      <c r="D99" s="22" t="s">
        <v>350</v>
      </c>
      <c r="E99" s="22" t="s">
        <v>350</v>
      </c>
      <c r="F99" s="20" t="s">
        <v>210</v>
      </c>
      <c r="G99" s="20">
        <v>1</v>
      </c>
      <c r="H99" s="20" t="s">
        <v>196</v>
      </c>
      <c r="I99" s="20">
        <v>30</v>
      </c>
      <c r="J99" s="20" t="s">
        <v>317</v>
      </c>
      <c r="K99" s="20" t="s">
        <v>211</v>
      </c>
      <c r="L99" s="20">
        <v>2130505</v>
      </c>
      <c r="M99" s="20" t="s">
        <v>212</v>
      </c>
      <c r="N99" s="20" t="s">
        <v>313</v>
      </c>
      <c r="O99" s="20" t="s">
        <v>279</v>
      </c>
      <c r="P99" s="20" t="s">
        <v>310</v>
      </c>
      <c r="Q99" s="54">
        <v>0.93</v>
      </c>
      <c r="R99" s="20" t="s">
        <v>216</v>
      </c>
      <c r="S99" s="20" t="s">
        <v>19</v>
      </c>
      <c r="T99" s="20" t="s">
        <v>567</v>
      </c>
    </row>
    <row r="100" spans="1:20" ht="60.75">
      <c r="A100" s="19">
        <v>12</v>
      </c>
      <c r="B100" s="20" t="s">
        <v>63</v>
      </c>
      <c r="C100" s="20" t="s">
        <v>30</v>
      </c>
      <c r="D100" s="22" t="s">
        <v>193</v>
      </c>
      <c r="E100" s="22" t="s">
        <v>193</v>
      </c>
      <c r="F100" s="20" t="s">
        <v>597</v>
      </c>
      <c r="G100" s="20">
        <v>1</v>
      </c>
      <c r="H100" s="20" t="s">
        <v>196</v>
      </c>
      <c r="I100" s="20">
        <v>85</v>
      </c>
      <c r="J100" s="20" t="s">
        <v>317</v>
      </c>
      <c r="K100" s="20" t="s">
        <v>211</v>
      </c>
      <c r="L100" s="20">
        <v>2130505</v>
      </c>
      <c r="M100" s="20" t="s">
        <v>598</v>
      </c>
      <c r="N100" s="20" t="s">
        <v>599</v>
      </c>
      <c r="O100" s="20" t="s">
        <v>279</v>
      </c>
      <c r="P100" s="20" t="s">
        <v>600</v>
      </c>
      <c r="Q100" s="54">
        <v>0.93</v>
      </c>
      <c r="R100" s="20" t="s">
        <v>216</v>
      </c>
      <c r="S100" s="20" t="s">
        <v>30</v>
      </c>
      <c r="T100" s="20" t="s">
        <v>567</v>
      </c>
    </row>
    <row r="101" spans="1:20" ht="72.75">
      <c r="A101" s="19">
        <v>13</v>
      </c>
      <c r="B101" s="20" t="s">
        <v>63</v>
      </c>
      <c r="C101" s="20" t="s">
        <v>26</v>
      </c>
      <c r="D101" s="22" t="s">
        <v>350</v>
      </c>
      <c r="E101" s="22" t="s">
        <v>350</v>
      </c>
      <c r="F101" s="20" t="s">
        <v>210</v>
      </c>
      <c r="G101" s="20">
        <v>1</v>
      </c>
      <c r="H101" s="20" t="s">
        <v>196</v>
      </c>
      <c r="I101" s="20">
        <v>15</v>
      </c>
      <c r="J101" s="20" t="s">
        <v>317</v>
      </c>
      <c r="K101" s="20" t="s">
        <v>211</v>
      </c>
      <c r="L101" s="20">
        <v>2130505</v>
      </c>
      <c r="M101" s="20" t="s">
        <v>212</v>
      </c>
      <c r="N101" s="20" t="s">
        <v>601</v>
      </c>
      <c r="O101" s="20" t="s">
        <v>279</v>
      </c>
      <c r="P101" s="20" t="s">
        <v>602</v>
      </c>
      <c r="Q101" s="54">
        <v>0.93</v>
      </c>
      <c r="R101" s="20" t="s">
        <v>216</v>
      </c>
      <c r="S101" s="20" t="s">
        <v>26</v>
      </c>
      <c r="T101" s="20" t="s">
        <v>567</v>
      </c>
    </row>
    <row r="102" spans="1:20" ht="60.75">
      <c r="A102" s="19">
        <v>14</v>
      </c>
      <c r="B102" s="20" t="s">
        <v>231</v>
      </c>
      <c r="C102" s="20" t="s">
        <v>24</v>
      </c>
      <c r="D102" s="22" t="s">
        <v>603</v>
      </c>
      <c r="E102" s="22" t="s">
        <v>603</v>
      </c>
      <c r="F102" s="20" t="s">
        <v>604</v>
      </c>
      <c r="G102" s="20">
        <v>1</v>
      </c>
      <c r="H102" s="20" t="s">
        <v>196</v>
      </c>
      <c r="I102" s="20">
        <v>10</v>
      </c>
      <c r="J102" s="20" t="s">
        <v>317</v>
      </c>
      <c r="K102" s="20" t="s">
        <v>211</v>
      </c>
      <c r="L102" s="20">
        <v>2130505</v>
      </c>
      <c r="M102" s="20" t="s">
        <v>605</v>
      </c>
      <c r="N102" s="20" t="s">
        <v>606</v>
      </c>
      <c r="O102" s="20" t="s">
        <v>279</v>
      </c>
      <c r="P102" s="20" t="s">
        <v>607</v>
      </c>
      <c r="Q102" s="54">
        <v>0.93</v>
      </c>
      <c r="R102" s="20" t="s">
        <v>216</v>
      </c>
      <c r="S102" s="20" t="s">
        <v>24</v>
      </c>
      <c r="T102" s="20" t="s">
        <v>567</v>
      </c>
    </row>
    <row r="103" spans="1:20" ht="72.75">
      <c r="A103" s="19">
        <v>15</v>
      </c>
      <c r="B103" s="20" t="s">
        <v>231</v>
      </c>
      <c r="C103" s="20" t="s">
        <v>24</v>
      </c>
      <c r="D103" s="22" t="s">
        <v>350</v>
      </c>
      <c r="E103" s="22" t="s">
        <v>350</v>
      </c>
      <c r="F103" s="20" t="s">
        <v>210</v>
      </c>
      <c r="G103" s="20">
        <v>1</v>
      </c>
      <c r="H103" s="20" t="s">
        <v>196</v>
      </c>
      <c r="I103" s="20">
        <v>30</v>
      </c>
      <c r="J103" s="20" t="s">
        <v>317</v>
      </c>
      <c r="K103" s="20" t="s">
        <v>211</v>
      </c>
      <c r="L103" s="20">
        <v>2130505</v>
      </c>
      <c r="M103" s="20" t="s">
        <v>212</v>
      </c>
      <c r="N103" s="20" t="s">
        <v>313</v>
      </c>
      <c r="O103" s="20" t="s">
        <v>279</v>
      </c>
      <c r="P103" s="20" t="s">
        <v>608</v>
      </c>
      <c r="Q103" s="54">
        <v>0.93</v>
      </c>
      <c r="R103" s="20" t="s">
        <v>216</v>
      </c>
      <c r="S103" s="20" t="s">
        <v>24</v>
      </c>
      <c r="T103" s="20" t="s">
        <v>567</v>
      </c>
    </row>
    <row r="104" spans="1:20" ht="72.75">
      <c r="A104" s="19">
        <v>16</v>
      </c>
      <c r="B104" s="20" t="s">
        <v>63</v>
      </c>
      <c r="C104" s="20" t="s">
        <v>22</v>
      </c>
      <c r="D104" s="22" t="s">
        <v>350</v>
      </c>
      <c r="E104" s="22" t="s">
        <v>350</v>
      </c>
      <c r="F104" s="20" t="s">
        <v>210</v>
      </c>
      <c r="G104" s="20">
        <v>1</v>
      </c>
      <c r="H104" s="20" t="s">
        <v>196</v>
      </c>
      <c r="I104" s="20">
        <v>20</v>
      </c>
      <c r="J104" s="20" t="s">
        <v>317</v>
      </c>
      <c r="K104" s="20" t="s">
        <v>211</v>
      </c>
      <c r="L104" s="20">
        <v>2130505</v>
      </c>
      <c r="M104" s="20" t="s">
        <v>212</v>
      </c>
      <c r="N104" s="20" t="s">
        <v>311</v>
      </c>
      <c r="O104" s="20" t="s">
        <v>279</v>
      </c>
      <c r="P104" s="20" t="s">
        <v>312</v>
      </c>
      <c r="Q104" s="54">
        <v>0.93</v>
      </c>
      <c r="R104" s="20" t="s">
        <v>216</v>
      </c>
      <c r="S104" s="20" t="s">
        <v>22</v>
      </c>
      <c r="T104" s="20" t="s">
        <v>567</v>
      </c>
    </row>
    <row r="105" spans="1:20" ht="72.75">
      <c r="A105" s="19">
        <v>17</v>
      </c>
      <c r="B105" s="20" t="s">
        <v>231</v>
      </c>
      <c r="C105" s="20" t="s">
        <v>31</v>
      </c>
      <c r="D105" s="22" t="s">
        <v>350</v>
      </c>
      <c r="E105" s="22" t="s">
        <v>350</v>
      </c>
      <c r="F105" s="20" t="s">
        <v>210</v>
      </c>
      <c r="G105" s="20">
        <v>1</v>
      </c>
      <c r="H105" s="20" t="s">
        <v>196</v>
      </c>
      <c r="I105" s="20">
        <v>29.55</v>
      </c>
      <c r="J105" s="20" t="s">
        <v>317</v>
      </c>
      <c r="K105" s="20" t="s">
        <v>211</v>
      </c>
      <c r="L105" s="20">
        <v>2130505</v>
      </c>
      <c r="M105" s="20" t="s">
        <v>212</v>
      </c>
      <c r="N105" s="20" t="s">
        <v>609</v>
      </c>
      <c r="O105" s="20" t="s">
        <v>279</v>
      </c>
      <c r="P105" s="20" t="s">
        <v>608</v>
      </c>
      <c r="Q105" s="54">
        <v>0.93</v>
      </c>
      <c r="R105" s="20" t="s">
        <v>216</v>
      </c>
      <c r="S105" s="20" t="s">
        <v>31</v>
      </c>
      <c r="T105" s="20" t="s">
        <v>567</v>
      </c>
    </row>
  </sheetData>
  <sheetProtection/>
  <mergeCells count="22">
    <mergeCell ref="A1:B1"/>
    <mergeCell ref="A2:T2"/>
    <mergeCell ref="A3:L3"/>
    <mergeCell ref="N3:Q3"/>
    <mergeCell ref="S3:T3"/>
    <mergeCell ref="M4:Q4"/>
    <mergeCell ref="A6:D6"/>
    <mergeCell ref="A4:A5"/>
    <mergeCell ref="B4:B5"/>
    <mergeCell ref="C4:C5"/>
    <mergeCell ref="D4:D5"/>
    <mergeCell ref="E4:E5"/>
    <mergeCell ref="F4:F5"/>
    <mergeCell ref="G4:G5"/>
    <mergeCell ref="H4:H5"/>
    <mergeCell ref="I4:I5"/>
    <mergeCell ref="J4:J5"/>
    <mergeCell ref="K4:K5"/>
    <mergeCell ref="L4:L5"/>
    <mergeCell ref="R4:R5"/>
    <mergeCell ref="S4:S5"/>
    <mergeCell ref="T4:T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T81"/>
  <sheetViews>
    <sheetView zoomScaleSheetLayoutView="100" workbookViewId="0" topLeftCell="C1">
      <selection activeCell="I6" sqref="I6"/>
    </sheetView>
  </sheetViews>
  <sheetFormatPr defaultColWidth="9.00390625" defaultRowHeight="13.5"/>
  <cols>
    <col min="1" max="1" width="5.125" style="0" customWidth="1"/>
    <col min="2" max="2" width="9.875" style="0" customWidth="1"/>
    <col min="3" max="3" width="8.875" style="0" customWidth="1"/>
    <col min="4" max="4" width="7.50390625" style="0" customWidth="1"/>
    <col min="5" max="5" width="10.75390625" style="0" customWidth="1"/>
    <col min="9" max="10" width="11.375" style="0" bestFit="1" customWidth="1"/>
    <col min="11" max="11" width="12.875" style="0" customWidth="1"/>
    <col min="12" max="12" width="11.375" style="0" bestFit="1" customWidth="1"/>
    <col min="13" max="13" width="22.125" style="0" customWidth="1"/>
    <col min="14" max="14" width="14.875" style="0" customWidth="1"/>
    <col min="15" max="15" width="20.50390625" style="0" customWidth="1"/>
    <col min="16" max="16" width="22.125" style="0" customWidth="1"/>
    <col min="18" max="19" width="8.375" style="0" customWidth="1"/>
    <col min="20" max="20" width="12.375" style="0" customWidth="1"/>
  </cols>
  <sheetData>
    <row r="1" spans="1:20" ht="18">
      <c r="A1" s="1" t="s">
        <v>610</v>
      </c>
      <c r="B1" s="1"/>
      <c r="C1" s="2"/>
      <c r="D1" s="2"/>
      <c r="E1" s="2"/>
      <c r="F1" s="3"/>
      <c r="G1" s="3"/>
      <c r="H1" s="3"/>
      <c r="I1" s="27"/>
      <c r="J1" s="27"/>
      <c r="K1" s="27"/>
      <c r="L1" s="27"/>
      <c r="M1" s="3"/>
      <c r="N1" s="3"/>
      <c r="O1" s="3"/>
      <c r="P1" s="3"/>
      <c r="Q1" s="3"/>
      <c r="R1" s="2"/>
      <c r="S1" s="2"/>
      <c r="T1" s="2"/>
    </row>
    <row r="2" spans="1:20" ht="32.25">
      <c r="A2" s="57" t="s">
        <v>611</v>
      </c>
      <c r="B2" s="57"/>
      <c r="C2" s="57"/>
      <c r="D2" s="57"/>
      <c r="E2" s="57"/>
      <c r="F2" s="58"/>
      <c r="G2" s="58"/>
      <c r="H2" s="58"/>
      <c r="I2" s="72"/>
      <c r="J2" s="72"/>
      <c r="K2" s="72"/>
      <c r="L2" s="72"/>
      <c r="M2" s="58"/>
      <c r="N2" s="73"/>
      <c r="O2" s="58"/>
      <c r="P2" s="58"/>
      <c r="Q2" s="58"/>
      <c r="R2" s="57"/>
      <c r="S2" s="57"/>
      <c r="T2" s="57"/>
    </row>
    <row r="3" spans="1:20" ht="28.5">
      <c r="A3" s="59" t="s">
        <v>612</v>
      </c>
      <c r="B3" s="60"/>
      <c r="C3" s="60"/>
      <c r="D3" s="60"/>
      <c r="E3" s="60"/>
      <c r="F3" s="60"/>
      <c r="G3" s="60"/>
      <c r="H3" s="8"/>
      <c r="I3" s="31"/>
      <c r="J3" s="31"/>
      <c r="K3" s="31"/>
      <c r="L3" s="31"/>
      <c r="M3" s="33"/>
      <c r="N3" s="34"/>
      <c r="O3" s="8"/>
      <c r="P3" s="8"/>
      <c r="Q3" s="8"/>
      <c r="R3" s="46"/>
      <c r="S3" s="75" t="s">
        <v>3</v>
      </c>
      <c r="T3" s="75"/>
    </row>
    <row r="4" spans="1:20" ht="18">
      <c r="A4" s="9" t="s">
        <v>4</v>
      </c>
      <c r="B4" s="10" t="s">
        <v>42</v>
      </c>
      <c r="C4" s="11" t="s">
        <v>43</v>
      </c>
      <c r="D4" s="11" t="s">
        <v>44</v>
      </c>
      <c r="E4" s="12" t="s">
        <v>45</v>
      </c>
      <c r="F4" s="11" t="s">
        <v>46</v>
      </c>
      <c r="G4" s="13" t="s">
        <v>47</v>
      </c>
      <c r="H4" s="13" t="s">
        <v>48</v>
      </c>
      <c r="I4" s="13" t="s">
        <v>49</v>
      </c>
      <c r="J4" s="13" t="s">
        <v>50</v>
      </c>
      <c r="K4" s="13" t="s">
        <v>51</v>
      </c>
      <c r="L4" s="13" t="s">
        <v>52</v>
      </c>
      <c r="M4" s="38" t="s">
        <v>53</v>
      </c>
      <c r="N4" s="39"/>
      <c r="O4" s="38"/>
      <c r="P4" s="38"/>
      <c r="Q4" s="48"/>
      <c r="R4" s="11" t="s">
        <v>54</v>
      </c>
      <c r="S4" s="11" t="s">
        <v>55</v>
      </c>
      <c r="T4" s="49" t="s">
        <v>56</v>
      </c>
    </row>
    <row r="5" spans="1:20" ht="24">
      <c r="A5" s="61"/>
      <c r="B5" s="62"/>
      <c r="C5" s="13"/>
      <c r="D5" s="13"/>
      <c r="E5" s="63"/>
      <c r="F5" s="13"/>
      <c r="G5" s="64"/>
      <c r="H5" s="64"/>
      <c r="I5" s="64"/>
      <c r="J5" s="64"/>
      <c r="K5" s="64"/>
      <c r="L5" s="64"/>
      <c r="M5" s="42" t="s">
        <v>57</v>
      </c>
      <c r="N5" s="42" t="s">
        <v>58</v>
      </c>
      <c r="O5" s="42" t="s">
        <v>59</v>
      </c>
      <c r="P5" s="42" t="s">
        <v>60</v>
      </c>
      <c r="Q5" s="50" t="s">
        <v>61</v>
      </c>
      <c r="R5" s="11"/>
      <c r="S5" s="11"/>
      <c r="T5" s="51"/>
    </row>
    <row r="6" spans="1:20" ht="12.75">
      <c r="A6" s="14" t="s">
        <v>6</v>
      </c>
      <c r="B6" s="14"/>
      <c r="C6" s="14"/>
      <c r="D6" s="14"/>
      <c r="E6" s="14"/>
      <c r="F6" s="14"/>
      <c r="G6" s="14"/>
      <c r="H6" s="14"/>
      <c r="I6" s="11">
        <f>SUM(I7:I76)</f>
        <v>658.9</v>
      </c>
      <c r="J6" s="11"/>
      <c r="K6" s="11"/>
      <c r="L6" s="11"/>
      <c r="M6" s="42"/>
      <c r="N6" s="42"/>
      <c r="O6" s="42"/>
      <c r="P6" s="42"/>
      <c r="Q6" s="50"/>
      <c r="R6" s="11"/>
      <c r="S6" s="11"/>
      <c r="T6" s="51"/>
    </row>
    <row r="7" spans="1:20" ht="60.75">
      <c r="A7" s="65">
        <v>1</v>
      </c>
      <c r="B7" s="22" t="s">
        <v>231</v>
      </c>
      <c r="C7" s="20" t="s">
        <v>378</v>
      </c>
      <c r="D7" s="20" t="s">
        <v>613</v>
      </c>
      <c r="E7" s="23" t="s">
        <v>614</v>
      </c>
      <c r="F7" s="20" t="s">
        <v>134</v>
      </c>
      <c r="G7" s="20">
        <v>20</v>
      </c>
      <c r="H7" s="20" t="s">
        <v>135</v>
      </c>
      <c r="I7" s="26">
        <v>3.4</v>
      </c>
      <c r="J7" s="26" t="s">
        <v>615</v>
      </c>
      <c r="K7" s="26" t="s">
        <v>69</v>
      </c>
      <c r="L7" s="23">
        <v>2130504</v>
      </c>
      <c r="M7" s="20" t="s">
        <v>616</v>
      </c>
      <c r="N7" s="45" t="s">
        <v>617</v>
      </c>
      <c r="O7" s="45" t="s">
        <v>618</v>
      </c>
      <c r="P7" s="22" t="s">
        <v>619</v>
      </c>
      <c r="Q7" s="56">
        <v>0.95</v>
      </c>
      <c r="R7" s="20" t="s">
        <v>74</v>
      </c>
      <c r="S7" s="20" t="s">
        <v>378</v>
      </c>
      <c r="T7" s="20" t="s">
        <v>620</v>
      </c>
    </row>
    <row r="8" spans="1:20" ht="60.75">
      <c r="A8" s="65">
        <v>2</v>
      </c>
      <c r="B8" s="22" t="s">
        <v>231</v>
      </c>
      <c r="C8" s="20" t="s">
        <v>378</v>
      </c>
      <c r="D8" s="20" t="s">
        <v>613</v>
      </c>
      <c r="E8" s="23" t="s">
        <v>614</v>
      </c>
      <c r="F8" s="20" t="s">
        <v>81</v>
      </c>
      <c r="G8" s="20">
        <v>210</v>
      </c>
      <c r="H8" s="20" t="s">
        <v>67</v>
      </c>
      <c r="I8" s="26">
        <v>12.6</v>
      </c>
      <c r="J8" s="26" t="s">
        <v>615</v>
      </c>
      <c r="K8" s="26" t="s">
        <v>69</v>
      </c>
      <c r="L8" s="23">
        <v>2130504</v>
      </c>
      <c r="M8" s="20" t="s">
        <v>621</v>
      </c>
      <c r="N8" s="45" t="s">
        <v>622</v>
      </c>
      <c r="O8" s="45" t="s">
        <v>618</v>
      </c>
      <c r="P8" s="22" t="s">
        <v>623</v>
      </c>
      <c r="Q8" s="56">
        <v>0.95</v>
      </c>
      <c r="R8" s="20" t="s">
        <v>80</v>
      </c>
      <c r="S8" s="20" t="s">
        <v>378</v>
      </c>
      <c r="T8" s="20" t="s">
        <v>620</v>
      </c>
    </row>
    <row r="9" spans="1:20" ht="60.75">
      <c r="A9" s="65">
        <v>3</v>
      </c>
      <c r="B9" s="20" t="s">
        <v>231</v>
      </c>
      <c r="C9" s="20" t="s">
        <v>24</v>
      </c>
      <c r="D9" s="66" t="s">
        <v>603</v>
      </c>
      <c r="E9" s="67" t="s">
        <v>624</v>
      </c>
      <c r="F9" s="20" t="s">
        <v>625</v>
      </c>
      <c r="G9" s="20">
        <v>347</v>
      </c>
      <c r="H9" s="20" t="s">
        <v>67</v>
      </c>
      <c r="I9" s="26">
        <v>10.4</v>
      </c>
      <c r="J9" s="26" t="s">
        <v>615</v>
      </c>
      <c r="K9" s="26" t="s">
        <v>69</v>
      </c>
      <c r="L9" s="23">
        <v>2130504</v>
      </c>
      <c r="M9" s="20" t="s">
        <v>626</v>
      </c>
      <c r="N9" s="20" t="s">
        <v>627</v>
      </c>
      <c r="O9" s="20" t="s">
        <v>628</v>
      </c>
      <c r="P9" s="20" t="s">
        <v>629</v>
      </c>
      <c r="Q9" s="54">
        <v>0.95</v>
      </c>
      <c r="R9" s="20" t="s">
        <v>74</v>
      </c>
      <c r="S9" s="20" t="s">
        <v>24</v>
      </c>
      <c r="T9" s="20" t="s">
        <v>620</v>
      </c>
    </row>
    <row r="10" spans="1:20" ht="60.75">
      <c r="A10" s="65">
        <v>4</v>
      </c>
      <c r="B10" s="20" t="s">
        <v>231</v>
      </c>
      <c r="C10" s="20" t="s">
        <v>24</v>
      </c>
      <c r="D10" s="66" t="s">
        <v>603</v>
      </c>
      <c r="E10" s="67" t="s">
        <v>624</v>
      </c>
      <c r="F10" s="20" t="s">
        <v>630</v>
      </c>
      <c r="G10" s="20">
        <v>600</v>
      </c>
      <c r="H10" s="20" t="s">
        <v>206</v>
      </c>
      <c r="I10" s="26">
        <v>9.6</v>
      </c>
      <c r="J10" s="26" t="s">
        <v>615</v>
      </c>
      <c r="K10" s="26" t="s">
        <v>69</v>
      </c>
      <c r="L10" s="23">
        <v>2130504</v>
      </c>
      <c r="M10" s="20" t="s">
        <v>631</v>
      </c>
      <c r="N10" s="20" t="s">
        <v>632</v>
      </c>
      <c r="O10" s="20" t="s">
        <v>628</v>
      </c>
      <c r="P10" s="20" t="s">
        <v>633</v>
      </c>
      <c r="Q10" s="54">
        <v>0.95</v>
      </c>
      <c r="R10" s="20" t="s">
        <v>74</v>
      </c>
      <c r="S10" s="20" t="s">
        <v>24</v>
      </c>
      <c r="T10" s="20" t="s">
        <v>620</v>
      </c>
    </row>
    <row r="11" spans="1:20" ht="85.5">
      <c r="A11" s="20">
        <v>5</v>
      </c>
      <c r="B11" s="20" t="s">
        <v>15</v>
      </c>
      <c r="C11" s="20" t="s">
        <v>18</v>
      </c>
      <c r="D11" s="20" t="s">
        <v>531</v>
      </c>
      <c r="E11" s="20" t="s">
        <v>531</v>
      </c>
      <c r="F11" s="20" t="s">
        <v>634</v>
      </c>
      <c r="G11" s="20">
        <v>1</v>
      </c>
      <c r="H11" s="20" t="s">
        <v>196</v>
      </c>
      <c r="I11" s="20">
        <v>44</v>
      </c>
      <c r="J11" s="20" t="s">
        <v>615</v>
      </c>
      <c r="K11" s="20" t="s">
        <v>635</v>
      </c>
      <c r="L11" s="23">
        <v>2130505</v>
      </c>
      <c r="M11" s="20" t="s">
        <v>636</v>
      </c>
      <c r="N11" s="20" t="s">
        <v>507</v>
      </c>
      <c r="O11" s="20" t="s">
        <v>309</v>
      </c>
      <c r="P11" s="20" t="s">
        <v>637</v>
      </c>
      <c r="Q11" s="20">
        <v>0.93</v>
      </c>
      <c r="R11" s="20" t="s">
        <v>216</v>
      </c>
      <c r="S11" s="20" t="s">
        <v>18</v>
      </c>
      <c r="T11" s="20" t="s">
        <v>620</v>
      </c>
    </row>
    <row r="12" spans="1:20" ht="60.75">
      <c r="A12" s="19">
        <v>1</v>
      </c>
      <c r="B12" s="68" t="s">
        <v>339</v>
      </c>
      <c r="C12" s="68" t="s">
        <v>20</v>
      </c>
      <c r="D12" s="68" t="s">
        <v>638</v>
      </c>
      <c r="E12" s="68" t="s">
        <v>639</v>
      </c>
      <c r="F12" s="68" t="s">
        <v>640</v>
      </c>
      <c r="G12" s="68">
        <v>200</v>
      </c>
      <c r="H12" s="68" t="s">
        <v>67</v>
      </c>
      <c r="I12" s="68">
        <v>16.54</v>
      </c>
      <c r="J12" s="68" t="s">
        <v>615</v>
      </c>
      <c r="K12" s="74" t="s">
        <v>69</v>
      </c>
      <c r="L12" s="20">
        <v>2130504</v>
      </c>
      <c r="M12" s="20" t="s">
        <v>641</v>
      </c>
      <c r="N12" s="20" t="s">
        <v>642</v>
      </c>
      <c r="O12" s="20" t="s">
        <v>72</v>
      </c>
      <c r="P12" s="20" t="s">
        <v>643</v>
      </c>
      <c r="Q12" s="54">
        <v>0.95</v>
      </c>
      <c r="R12" s="20" t="s">
        <v>74</v>
      </c>
      <c r="S12" s="20" t="s">
        <v>20</v>
      </c>
      <c r="T12" s="20" t="s">
        <v>644</v>
      </c>
    </row>
    <row r="13" spans="1:20" ht="60.75">
      <c r="A13" s="19">
        <v>2</v>
      </c>
      <c r="B13" s="20" t="s">
        <v>339</v>
      </c>
      <c r="C13" s="20" t="s">
        <v>22</v>
      </c>
      <c r="D13" s="20" t="s">
        <v>340</v>
      </c>
      <c r="E13" s="20" t="s">
        <v>341</v>
      </c>
      <c r="F13" s="21" t="s">
        <v>81</v>
      </c>
      <c r="G13" s="21" t="s">
        <v>342</v>
      </c>
      <c r="H13" s="21" t="s">
        <v>67</v>
      </c>
      <c r="I13" s="21">
        <v>20</v>
      </c>
      <c r="J13" s="21" t="s">
        <v>615</v>
      </c>
      <c r="K13" s="74" t="s">
        <v>69</v>
      </c>
      <c r="L13" s="20">
        <v>2130504</v>
      </c>
      <c r="M13" s="21" t="s">
        <v>343</v>
      </c>
      <c r="N13" s="21" t="s">
        <v>344</v>
      </c>
      <c r="O13" s="21" t="s">
        <v>72</v>
      </c>
      <c r="P13" s="21" t="s">
        <v>345</v>
      </c>
      <c r="Q13" s="21">
        <v>0.95</v>
      </c>
      <c r="R13" s="20" t="s">
        <v>80</v>
      </c>
      <c r="S13" s="20" t="s">
        <v>22</v>
      </c>
      <c r="T13" s="20" t="s">
        <v>644</v>
      </c>
    </row>
    <row r="14" spans="1:20" ht="60.75">
      <c r="A14" s="19">
        <v>3</v>
      </c>
      <c r="B14" s="21" t="s">
        <v>339</v>
      </c>
      <c r="C14" s="21" t="s">
        <v>645</v>
      </c>
      <c r="D14" s="21" t="s">
        <v>646</v>
      </c>
      <c r="E14" s="21" t="s">
        <v>647</v>
      </c>
      <c r="F14" s="21" t="s">
        <v>81</v>
      </c>
      <c r="G14" s="21">
        <v>220</v>
      </c>
      <c r="H14" s="21" t="s">
        <v>67</v>
      </c>
      <c r="I14" s="21">
        <v>13.73</v>
      </c>
      <c r="J14" s="21" t="s">
        <v>615</v>
      </c>
      <c r="K14" s="74" t="s">
        <v>69</v>
      </c>
      <c r="L14" s="20">
        <v>2130504</v>
      </c>
      <c r="M14" s="21" t="s">
        <v>648</v>
      </c>
      <c r="N14" s="21" t="s">
        <v>649</v>
      </c>
      <c r="O14" s="21" t="s">
        <v>72</v>
      </c>
      <c r="P14" s="21" t="s">
        <v>650</v>
      </c>
      <c r="Q14" s="21">
        <v>0.95</v>
      </c>
      <c r="R14" s="21" t="s">
        <v>80</v>
      </c>
      <c r="S14" s="44" t="s">
        <v>21</v>
      </c>
      <c r="T14" s="20" t="s">
        <v>644</v>
      </c>
    </row>
    <row r="15" spans="1:20" ht="72.75">
      <c r="A15" s="19">
        <v>4</v>
      </c>
      <c r="B15" s="22" t="s">
        <v>339</v>
      </c>
      <c r="C15" s="20" t="s">
        <v>378</v>
      </c>
      <c r="D15" s="20" t="s">
        <v>393</v>
      </c>
      <c r="E15" s="23" t="s">
        <v>394</v>
      </c>
      <c r="F15" s="21" t="s">
        <v>395</v>
      </c>
      <c r="G15" s="21">
        <v>800</v>
      </c>
      <c r="H15" s="21" t="s">
        <v>67</v>
      </c>
      <c r="I15" s="21">
        <v>20</v>
      </c>
      <c r="J15" s="21" t="s">
        <v>615</v>
      </c>
      <c r="K15" s="74" t="s">
        <v>69</v>
      </c>
      <c r="L15" s="20">
        <v>2130504</v>
      </c>
      <c r="M15" s="21" t="s">
        <v>397</v>
      </c>
      <c r="N15" s="21" t="s">
        <v>398</v>
      </c>
      <c r="O15" s="21" t="s">
        <v>96</v>
      </c>
      <c r="P15" s="21" t="s">
        <v>399</v>
      </c>
      <c r="Q15" s="21">
        <v>0.95</v>
      </c>
      <c r="R15" s="22" t="s">
        <v>80</v>
      </c>
      <c r="S15" s="20" t="s">
        <v>378</v>
      </c>
      <c r="T15" s="20" t="s">
        <v>644</v>
      </c>
    </row>
    <row r="16" spans="1:20" ht="60.75">
      <c r="A16" s="19">
        <v>5</v>
      </c>
      <c r="B16" s="20" t="s">
        <v>339</v>
      </c>
      <c r="C16" s="20" t="s">
        <v>19</v>
      </c>
      <c r="D16" s="69" t="s">
        <v>416</v>
      </c>
      <c r="E16" s="69" t="s">
        <v>417</v>
      </c>
      <c r="F16" s="21" t="s">
        <v>81</v>
      </c>
      <c r="G16" s="21">
        <v>1750</v>
      </c>
      <c r="H16" s="21" t="s">
        <v>407</v>
      </c>
      <c r="I16" s="21">
        <v>20</v>
      </c>
      <c r="J16" s="21" t="s">
        <v>615</v>
      </c>
      <c r="K16" s="74" t="s">
        <v>69</v>
      </c>
      <c r="L16" s="20">
        <v>2130504</v>
      </c>
      <c r="M16" s="21" t="s">
        <v>418</v>
      </c>
      <c r="N16" s="21" t="s">
        <v>419</v>
      </c>
      <c r="O16" s="21" t="s">
        <v>72</v>
      </c>
      <c r="P16" s="21" t="s">
        <v>420</v>
      </c>
      <c r="Q16" s="21">
        <v>0.95</v>
      </c>
      <c r="R16" s="22" t="s">
        <v>80</v>
      </c>
      <c r="S16" s="20" t="s">
        <v>19</v>
      </c>
      <c r="T16" s="20" t="s">
        <v>644</v>
      </c>
    </row>
    <row r="17" spans="1:20" ht="60.75">
      <c r="A17" s="19">
        <v>6</v>
      </c>
      <c r="B17" s="22" t="s">
        <v>339</v>
      </c>
      <c r="C17" s="22" t="s">
        <v>28</v>
      </c>
      <c r="D17" s="22" t="s">
        <v>500</v>
      </c>
      <c r="E17" s="22" t="s">
        <v>651</v>
      </c>
      <c r="F17" s="21" t="s">
        <v>652</v>
      </c>
      <c r="G17" s="21">
        <v>300</v>
      </c>
      <c r="H17" s="21" t="s">
        <v>67</v>
      </c>
      <c r="I17" s="21">
        <v>16</v>
      </c>
      <c r="J17" s="21" t="s">
        <v>615</v>
      </c>
      <c r="K17" s="74" t="s">
        <v>69</v>
      </c>
      <c r="L17" s="20">
        <v>2130504</v>
      </c>
      <c r="M17" s="21" t="s">
        <v>653</v>
      </c>
      <c r="N17" s="21" t="s">
        <v>654</v>
      </c>
      <c r="O17" s="21" t="s">
        <v>72</v>
      </c>
      <c r="P17" s="21" t="s">
        <v>655</v>
      </c>
      <c r="Q17" s="21">
        <v>0.95</v>
      </c>
      <c r="R17" s="20" t="s">
        <v>74</v>
      </c>
      <c r="S17" s="22" t="s">
        <v>28</v>
      </c>
      <c r="T17" s="20" t="s">
        <v>644</v>
      </c>
    </row>
    <row r="18" spans="1:20" ht="60.75">
      <c r="A18" s="19">
        <v>7</v>
      </c>
      <c r="B18" s="22" t="s">
        <v>339</v>
      </c>
      <c r="C18" s="22" t="s">
        <v>28</v>
      </c>
      <c r="D18" s="22" t="s">
        <v>500</v>
      </c>
      <c r="E18" s="22" t="s">
        <v>501</v>
      </c>
      <c r="F18" s="21" t="s">
        <v>81</v>
      </c>
      <c r="G18" s="21">
        <v>1015</v>
      </c>
      <c r="H18" s="21" t="s">
        <v>407</v>
      </c>
      <c r="I18" s="21">
        <v>4</v>
      </c>
      <c r="J18" s="21" t="s">
        <v>615</v>
      </c>
      <c r="K18" s="74" t="s">
        <v>69</v>
      </c>
      <c r="L18" s="20">
        <v>2130504</v>
      </c>
      <c r="M18" s="21" t="s">
        <v>502</v>
      </c>
      <c r="N18" s="21" t="s">
        <v>503</v>
      </c>
      <c r="O18" s="21" t="s">
        <v>72</v>
      </c>
      <c r="P18" s="21" t="s">
        <v>504</v>
      </c>
      <c r="Q18" s="21">
        <v>0.95</v>
      </c>
      <c r="R18" s="22" t="s">
        <v>80</v>
      </c>
      <c r="S18" s="22" t="s">
        <v>28</v>
      </c>
      <c r="T18" s="20" t="s">
        <v>644</v>
      </c>
    </row>
    <row r="19" spans="1:20" ht="60.75">
      <c r="A19" s="19">
        <v>8</v>
      </c>
      <c r="B19" s="22" t="s">
        <v>339</v>
      </c>
      <c r="C19" s="20" t="s">
        <v>18</v>
      </c>
      <c r="D19" s="20" t="s">
        <v>531</v>
      </c>
      <c r="E19" s="20" t="s">
        <v>532</v>
      </c>
      <c r="F19" s="21" t="s">
        <v>533</v>
      </c>
      <c r="G19" s="21">
        <v>1111</v>
      </c>
      <c r="H19" s="21" t="s">
        <v>67</v>
      </c>
      <c r="I19" s="21">
        <v>20</v>
      </c>
      <c r="J19" s="21" t="s">
        <v>615</v>
      </c>
      <c r="K19" s="74" t="s">
        <v>69</v>
      </c>
      <c r="L19" s="20">
        <v>2130504</v>
      </c>
      <c r="M19" s="21" t="s">
        <v>534</v>
      </c>
      <c r="N19" s="21" t="s">
        <v>535</v>
      </c>
      <c r="O19" s="21" t="s">
        <v>72</v>
      </c>
      <c r="P19" s="21" t="s">
        <v>536</v>
      </c>
      <c r="Q19" s="21">
        <v>0.95</v>
      </c>
      <c r="R19" s="20" t="s">
        <v>80</v>
      </c>
      <c r="S19" s="20" t="s">
        <v>18</v>
      </c>
      <c r="T19" s="20" t="s">
        <v>644</v>
      </c>
    </row>
    <row r="20" spans="1:20" ht="97.5">
      <c r="A20" s="19">
        <v>9</v>
      </c>
      <c r="B20" s="22" t="s">
        <v>339</v>
      </c>
      <c r="C20" s="20" t="s">
        <v>20</v>
      </c>
      <c r="D20" s="20" t="s">
        <v>638</v>
      </c>
      <c r="E20" s="20" t="s">
        <v>638</v>
      </c>
      <c r="F20" s="21" t="s">
        <v>210</v>
      </c>
      <c r="G20" s="21">
        <v>1</v>
      </c>
      <c r="H20" s="21" t="s">
        <v>196</v>
      </c>
      <c r="I20" s="21">
        <v>3.46</v>
      </c>
      <c r="J20" s="21" t="s">
        <v>615</v>
      </c>
      <c r="K20" s="21" t="s">
        <v>211</v>
      </c>
      <c r="L20" s="21">
        <v>2130505</v>
      </c>
      <c r="M20" s="21" t="s">
        <v>212</v>
      </c>
      <c r="N20" s="21" t="s">
        <v>656</v>
      </c>
      <c r="O20" s="21" t="s">
        <v>214</v>
      </c>
      <c r="P20" s="21" t="s">
        <v>657</v>
      </c>
      <c r="Q20" s="21">
        <v>0.93</v>
      </c>
      <c r="R20" s="20" t="s">
        <v>216</v>
      </c>
      <c r="S20" s="20" t="s">
        <v>20</v>
      </c>
      <c r="T20" s="20" t="s">
        <v>644</v>
      </c>
    </row>
    <row r="21" spans="1:20" ht="97.5">
      <c r="A21" s="19">
        <v>10</v>
      </c>
      <c r="B21" s="22" t="s">
        <v>339</v>
      </c>
      <c r="C21" s="20" t="s">
        <v>21</v>
      </c>
      <c r="D21" s="20" t="s">
        <v>550</v>
      </c>
      <c r="E21" s="20" t="s">
        <v>550</v>
      </c>
      <c r="F21" s="21" t="s">
        <v>210</v>
      </c>
      <c r="G21" s="21">
        <v>1</v>
      </c>
      <c r="H21" s="21" t="s">
        <v>196</v>
      </c>
      <c r="I21" s="21">
        <v>6.27</v>
      </c>
      <c r="J21" s="21" t="s">
        <v>615</v>
      </c>
      <c r="K21" s="21" t="s">
        <v>211</v>
      </c>
      <c r="L21" s="21">
        <v>2130505</v>
      </c>
      <c r="M21" s="21" t="s">
        <v>212</v>
      </c>
      <c r="N21" s="21" t="s">
        <v>656</v>
      </c>
      <c r="O21" s="21" t="s">
        <v>214</v>
      </c>
      <c r="P21" s="21" t="s">
        <v>658</v>
      </c>
      <c r="Q21" s="21">
        <v>0.93</v>
      </c>
      <c r="R21" s="20" t="s">
        <v>216</v>
      </c>
      <c r="S21" s="20" t="s">
        <v>21</v>
      </c>
      <c r="T21" s="20" t="s">
        <v>644</v>
      </c>
    </row>
    <row r="22" spans="1:20" ht="97.5">
      <c r="A22" s="19">
        <v>11</v>
      </c>
      <c r="B22" s="22" t="s">
        <v>339</v>
      </c>
      <c r="C22" s="20" t="s">
        <v>31</v>
      </c>
      <c r="D22" s="20" t="s">
        <v>659</v>
      </c>
      <c r="E22" s="20" t="s">
        <v>659</v>
      </c>
      <c r="F22" s="21" t="s">
        <v>210</v>
      </c>
      <c r="G22" s="21">
        <v>1</v>
      </c>
      <c r="H22" s="21" t="s">
        <v>196</v>
      </c>
      <c r="I22" s="21">
        <v>20</v>
      </c>
      <c r="J22" s="21" t="s">
        <v>615</v>
      </c>
      <c r="K22" s="21" t="s">
        <v>211</v>
      </c>
      <c r="L22" s="21">
        <v>2130505</v>
      </c>
      <c r="M22" s="21" t="s">
        <v>212</v>
      </c>
      <c r="N22" s="21" t="s">
        <v>656</v>
      </c>
      <c r="O22" s="21" t="s">
        <v>214</v>
      </c>
      <c r="P22" s="21" t="s">
        <v>657</v>
      </c>
      <c r="Q22" s="21">
        <v>0.93</v>
      </c>
      <c r="R22" s="20" t="s">
        <v>216</v>
      </c>
      <c r="S22" s="20" t="s">
        <v>31</v>
      </c>
      <c r="T22" s="20" t="s">
        <v>644</v>
      </c>
    </row>
    <row r="23" spans="1:20" ht="60.75">
      <c r="A23" s="16">
        <v>1</v>
      </c>
      <c r="B23" s="66" t="s">
        <v>231</v>
      </c>
      <c r="C23" s="70" t="s">
        <v>32</v>
      </c>
      <c r="D23" s="70" t="s">
        <v>525</v>
      </c>
      <c r="E23" s="70" t="s">
        <v>660</v>
      </c>
      <c r="F23" s="20" t="s">
        <v>661</v>
      </c>
      <c r="G23" s="20">
        <v>400</v>
      </c>
      <c r="H23" s="20" t="s">
        <v>407</v>
      </c>
      <c r="I23" s="20">
        <v>6</v>
      </c>
      <c r="J23" s="21" t="s">
        <v>615</v>
      </c>
      <c r="K23" s="70" t="s">
        <v>69</v>
      </c>
      <c r="L23" s="70">
        <v>2130504</v>
      </c>
      <c r="M23" s="20" t="s">
        <v>662</v>
      </c>
      <c r="N23" s="20" t="s">
        <v>663</v>
      </c>
      <c r="O23" s="20" t="s">
        <v>72</v>
      </c>
      <c r="P23" s="20" t="s">
        <v>664</v>
      </c>
      <c r="Q23" s="54">
        <v>0.95</v>
      </c>
      <c r="R23" s="20" t="s">
        <v>216</v>
      </c>
      <c r="S23" s="70" t="s">
        <v>32</v>
      </c>
      <c r="T23" s="20" t="s">
        <v>665</v>
      </c>
    </row>
    <row r="24" spans="1:20" ht="60.75">
      <c r="A24" s="16">
        <v>2</v>
      </c>
      <c r="B24" s="66" t="s">
        <v>231</v>
      </c>
      <c r="C24" s="70" t="s">
        <v>32</v>
      </c>
      <c r="D24" s="70" t="s">
        <v>666</v>
      </c>
      <c r="E24" s="70" t="s">
        <v>667</v>
      </c>
      <c r="F24" s="20" t="s">
        <v>661</v>
      </c>
      <c r="G24" s="20">
        <v>400</v>
      </c>
      <c r="H24" s="20" t="s">
        <v>407</v>
      </c>
      <c r="I24" s="20">
        <v>6</v>
      </c>
      <c r="J24" s="21" t="s">
        <v>615</v>
      </c>
      <c r="K24" s="70" t="s">
        <v>69</v>
      </c>
      <c r="L24" s="70">
        <v>2130504</v>
      </c>
      <c r="M24" s="20" t="s">
        <v>662</v>
      </c>
      <c r="N24" s="20" t="s">
        <v>663</v>
      </c>
      <c r="O24" s="20" t="s">
        <v>72</v>
      </c>
      <c r="P24" s="20" t="s">
        <v>668</v>
      </c>
      <c r="Q24" s="54">
        <v>0.95</v>
      </c>
      <c r="R24" s="20" t="s">
        <v>216</v>
      </c>
      <c r="S24" s="70" t="s">
        <v>32</v>
      </c>
      <c r="T24" s="20" t="s">
        <v>665</v>
      </c>
    </row>
    <row r="25" spans="1:20" ht="60.75">
      <c r="A25" s="16">
        <v>3</v>
      </c>
      <c r="B25" s="66" t="s">
        <v>231</v>
      </c>
      <c r="C25" s="70" t="s">
        <v>23</v>
      </c>
      <c r="D25" s="70" t="s">
        <v>669</v>
      </c>
      <c r="E25" s="70" t="s">
        <v>670</v>
      </c>
      <c r="F25" s="20" t="s">
        <v>661</v>
      </c>
      <c r="G25" s="20">
        <v>400</v>
      </c>
      <c r="H25" s="20" t="s">
        <v>407</v>
      </c>
      <c r="I25" s="20">
        <v>6</v>
      </c>
      <c r="J25" s="21" t="s">
        <v>615</v>
      </c>
      <c r="K25" s="70" t="s">
        <v>69</v>
      </c>
      <c r="L25" s="70">
        <v>2130504</v>
      </c>
      <c r="M25" s="20" t="s">
        <v>662</v>
      </c>
      <c r="N25" s="20" t="s">
        <v>663</v>
      </c>
      <c r="O25" s="20" t="s">
        <v>72</v>
      </c>
      <c r="P25" s="20" t="s">
        <v>671</v>
      </c>
      <c r="Q25" s="54">
        <v>0.95</v>
      </c>
      <c r="R25" s="20" t="s">
        <v>216</v>
      </c>
      <c r="S25" s="70" t="s">
        <v>23</v>
      </c>
      <c r="T25" s="20" t="s">
        <v>665</v>
      </c>
    </row>
    <row r="26" spans="1:20" ht="60.75">
      <c r="A26" s="16">
        <v>4</v>
      </c>
      <c r="B26" s="66" t="s">
        <v>672</v>
      </c>
      <c r="C26" s="70" t="s">
        <v>23</v>
      </c>
      <c r="D26" s="70" t="s">
        <v>139</v>
      </c>
      <c r="E26" s="70" t="s">
        <v>673</v>
      </c>
      <c r="F26" s="20" t="s">
        <v>661</v>
      </c>
      <c r="G26" s="20">
        <v>400</v>
      </c>
      <c r="H26" s="20" t="s">
        <v>407</v>
      </c>
      <c r="I26" s="20">
        <v>6</v>
      </c>
      <c r="J26" s="21" t="s">
        <v>615</v>
      </c>
      <c r="K26" s="70" t="s">
        <v>69</v>
      </c>
      <c r="L26" s="70">
        <v>2130504</v>
      </c>
      <c r="M26" s="20" t="s">
        <v>662</v>
      </c>
      <c r="N26" s="20" t="s">
        <v>663</v>
      </c>
      <c r="O26" s="20" t="s">
        <v>72</v>
      </c>
      <c r="P26" s="20" t="s">
        <v>674</v>
      </c>
      <c r="Q26" s="54">
        <v>0.95</v>
      </c>
      <c r="R26" s="20" t="s">
        <v>216</v>
      </c>
      <c r="S26" s="70" t="s">
        <v>23</v>
      </c>
      <c r="T26" s="20" t="s">
        <v>665</v>
      </c>
    </row>
    <row r="27" spans="1:20" ht="60.75">
      <c r="A27" s="16">
        <v>5</v>
      </c>
      <c r="B27" s="66" t="s">
        <v>231</v>
      </c>
      <c r="C27" s="70" t="s">
        <v>675</v>
      </c>
      <c r="D27" s="70" t="s">
        <v>676</v>
      </c>
      <c r="E27" s="70" t="s">
        <v>677</v>
      </c>
      <c r="F27" s="20" t="s">
        <v>661</v>
      </c>
      <c r="G27" s="20">
        <v>400</v>
      </c>
      <c r="H27" s="20" t="s">
        <v>407</v>
      </c>
      <c r="I27" s="20">
        <v>6</v>
      </c>
      <c r="J27" s="21" t="s">
        <v>615</v>
      </c>
      <c r="K27" s="70" t="s">
        <v>69</v>
      </c>
      <c r="L27" s="70">
        <v>2130504</v>
      </c>
      <c r="M27" s="20" t="s">
        <v>662</v>
      </c>
      <c r="N27" s="20" t="s">
        <v>663</v>
      </c>
      <c r="O27" s="20" t="s">
        <v>72</v>
      </c>
      <c r="P27" s="20" t="s">
        <v>280</v>
      </c>
      <c r="Q27" s="76">
        <v>0.95</v>
      </c>
      <c r="R27" s="20" t="s">
        <v>216</v>
      </c>
      <c r="S27" s="70" t="s">
        <v>18</v>
      </c>
      <c r="T27" s="20" t="s">
        <v>665</v>
      </c>
    </row>
    <row r="28" spans="1:20" ht="60.75">
      <c r="A28" s="16">
        <v>6</v>
      </c>
      <c r="B28" s="66" t="s">
        <v>231</v>
      </c>
      <c r="C28" s="70" t="s">
        <v>675</v>
      </c>
      <c r="D28" s="70" t="s">
        <v>678</v>
      </c>
      <c r="E28" s="70" t="s">
        <v>679</v>
      </c>
      <c r="F28" s="20" t="s">
        <v>661</v>
      </c>
      <c r="G28" s="20">
        <v>400</v>
      </c>
      <c r="H28" s="20" t="s">
        <v>407</v>
      </c>
      <c r="I28" s="20">
        <v>6</v>
      </c>
      <c r="J28" s="21" t="s">
        <v>615</v>
      </c>
      <c r="K28" s="70" t="s">
        <v>69</v>
      </c>
      <c r="L28" s="70">
        <v>2130504</v>
      </c>
      <c r="M28" s="20" t="s">
        <v>662</v>
      </c>
      <c r="N28" s="20" t="s">
        <v>663</v>
      </c>
      <c r="O28" s="20" t="s">
        <v>72</v>
      </c>
      <c r="P28" s="20" t="s">
        <v>280</v>
      </c>
      <c r="Q28" s="54">
        <v>0.95</v>
      </c>
      <c r="R28" s="20" t="s">
        <v>216</v>
      </c>
      <c r="S28" s="70" t="s">
        <v>18</v>
      </c>
      <c r="T28" s="20" t="s">
        <v>665</v>
      </c>
    </row>
    <row r="29" spans="1:20" ht="60.75">
      <c r="A29" s="16">
        <v>7</v>
      </c>
      <c r="B29" s="66" t="s">
        <v>231</v>
      </c>
      <c r="C29" s="70" t="s">
        <v>675</v>
      </c>
      <c r="D29" s="70" t="s">
        <v>680</v>
      </c>
      <c r="E29" s="70" t="s">
        <v>681</v>
      </c>
      <c r="F29" s="20" t="s">
        <v>661</v>
      </c>
      <c r="G29" s="20">
        <v>400</v>
      </c>
      <c r="H29" s="20" t="s">
        <v>407</v>
      </c>
      <c r="I29" s="20">
        <v>6</v>
      </c>
      <c r="J29" s="21" t="s">
        <v>615</v>
      </c>
      <c r="K29" s="70" t="s">
        <v>69</v>
      </c>
      <c r="L29" s="70">
        <v>2130504</v>
      </c>
      <c r="M29" s="20" t="s">
        <v>662</v>
      </c>
      <c r="N29" s="20" t="s">
        <v>663</v>
      </c>
      <c r="O29" s="20" t="s">
        <v>72</v>
      </c>
      <c r="P29" s="20" t="s">
        <v>682</v>
      </c>
      <c r="Q29" s="54">
        <v>0.95</v>
      </c>
      <c r="R29" s="20" t="s">
        <v>216</v>
      </c>
      <c r="S29" s="70" t="s">
        <v>18</v>
      </c>
      <c r="T29" s="20" t="s">
        <v>665</v>
      </c>
    </row>
    <row r="30" spans="1:20" ht="60.75">
      <c r="A30" s="16">
        <v>8</v>
      </c>
      <c r="B30" s="66" t="s">
        <v>231</v>
      </c>
      <c r="C30" s="70" t="s">
        <v>675</v>
      </c>
      <c r="D30" s="66" t="s">
        <v>683</v>
      </c>
      <c r="E30" s="66" t="s">
        <v>684</v>
      </c>
      <c r="F30" s="20" t="s">
        <v>661</v>
      </c>
      <c r="G30" s="20">
        <v>400</v>
      </c>
      <c r="H30" s="20" t="s">
        <v>407</v>
      </c>
      <c r="I30" s="20">
        <v>6</v>
      </c>
      <c r="J30" s="21" t="s">
        <v>615</v>
      </c>
      <c r="K30" s="70" t="s">
        <v>69</v>
      </c>
      <c r="L30" s="70">
        <v>2130504</v>
      </c>
      <c r="M30" s="20" t="s">
        <v>662</v>
      </c>
      <c r="N30" s="20" t="s">
        <v>663</v>
      </c>
      <c r="O30" s="20" t="s">
        <v>72</v>
      </c>
      <c r="P30" s="20" t="s">
        <v>685</v>
      </c>
      <c r="Q30" s="54">
        <v>0.95</v>
      </c>
      <c r="R30" s="20" t="s">
        <v>216</v>
      </c>
      <c r="S30" s="70" t="s">
        <v>18</v>
      </c>
      <c r="T30" s="20" t="s">
        <v>665</v>
      </c>
    </row>
    <row r="31" spans="1:20" ht="60.75">
      <c r="A31" s="16">
        <v>9</v>
      </c>
      <c r="B31" s="66" t="s">
        <v>231</v>
      </c>
      <c r="C31" s="70" t="s">
        <v>31</v>
      </c>
      <c r="D31" s="70" t="s">
        <v>686</v>
      </c>
      <c r="E31" s="70" t="s">
        <v>687</v>
      </c>
      <c r="F31" s="20" t="s">
        <v>688</v>
      </c>
      <c r="G31" s="20">
        <v>245</v>
      </c>
      <c r="H31" s="20" t="s">
        <v>67</v>
      </c>
      <c r="I31" s="20">
        <v>6</v>
      </c>
      <c r="J31" s="21" t="s">
        <v>615</v>
      </c>
      <c r="K31" s="70" t="s">
        <v>69</v>
      </c>
      <c r="L31" s="70">
        <v>2130504</v>
      </c>
      <c r="M31" s="20" t="s">
        <v>689</v>
      </c>
      <c r="N31" s="20" t="s">
        <v>663</v>
      </c>
      <c r="O31" s="20" t="s">
        <v>72</v>
      </c>
      <c r="P31" s="20" t="s">
        <v>690</v>
      </c>
      <c r="Q31" s="54">
        <v>0.95</v>
      </c>
      <c r="R31" s="20" t="s">
        <v>216</v>
      </c>
      <c r="S31" s="70" t="s">
        <v>31</v>
      </c>
      <c r="T31" s="20" t="s">
        <v>665</v>
      </c>
    </row>
    <row r="32" spans="1:20" ht="60.75">
      <c r="A32" s="16">
        <v>10</v>
      </c>
      <c r="B32" s="66" t="s">
        <v>231</v>
      </c>
      <c r="C32" s="70" t="s">
        <v>31</v>
      </c>
      <c r="D32" s="70" t="s">
        <v>686</v>
      </c>
      <c r="E32" s="70" t="s">
        <v>691</v>
      </c>
      <c r="F32" s="20" t="s">
        <v>688</v>
      </c>
      <c r="G32" s="20">
        <v>245</v>
      </c>
      <c r="H32" s="20" t="s">
        <v>67</v>
      </c>
      <c r="I32" s="20">
        <v>6</v>
      </c>
      <c r="J32" s="21" t="s">
        <v>615</v>
      </c>
      <c r="K32" s="70" t="s">
        <v>69</v>
      </c>
      <c r="L32" s="70">
        <v>2130504</v>
      </c>
      <c r="M32" s="20" t="s">
        <v>689</v>
      </c>
      <c r="N32" s="20" t="s">
        <v>663</v>
      </c>
      <c r="O32" s="20" t="s">
        <v>72</v>
      </c>
      <c r="P32" s="20" t="s">
        <v>692</v>
      </c>
      <c r="Q32" s="54">
        <v>0.95</v>
      </c>
      <c r="R32" s="20" t="s">
        <v>216</v>
      </c>
      <c r="S32" s="70" t="s">
        <v>31</v>
      </c>
      <c r="T32" s="20" t="s">
        <v>665</v>
      </c>
    </row>
    <row r="33" spans="1:20" ht="60.75">
      <c r="A33" s="16">
        <v>11</v>
      </c>
      <c r="B33" s="66" t="s">
        <v>231</v>
      </c>
      <c r="C33" s="70" t="s">
        <v>31</v>
      </c>
      <c r="D33" s="70" t="s">
        <v>693</v>
      </c>
      <c r="E33" s="70" t="s">
        <v>694</v>
      </c>
      <c r="F33" s="20" t="s">
        <v>661</v>
      </c>
      <c r="G33" s="20">
        <v>400</v>
      </c>
      <c r="H33" s="20" t="s">
        <v>407</v>
      </c>
      <c r="I33" s="20">
        <v>6</v>
      </c>
      <c r="J33" s="21" t="s">
        <v>615</v>
      </c>
      <c r="K33" s="70" t="s">
        <v>69</v>
      </c>
      <c r="L33" s="70">
        <v>2130504</v>
      </c>
      <c r="M33" s="20" t="s">
        <v>662</v>
      </c>
      <c r="N33" s="20" t="s">
        <v>663</v>
      </c>
      <c r="O33" s="20" t="s">
        <v>72</v>
      </c>
      <c r="P33" s="20" t="s">
        <v>695</v>
      </c>
      <c r="Q33" s="54">
        <v>0.95</v>
      </c>
      <c r="R33" s="20" t="s">
        <v>216</v>
      </c>
      <c r="S33" s="70" t="s">
        <v>31</v>
      </c>
      <c r="T33" s="20" t="s">
        <v>665</v>
      </c>
    </row>
    <row r="34" spans="1:20" ht="60.75">
      <c r="A34" s="16">
        <v>12</v>
      </c>
      <c r="B34" s="66" t="s">
        <v>267</v>
      </c>
      <c r="C34" s="70" t="s">
        <v>31</v>
      </c>
      <c r="D34" s="70" t="s">
        <v>696</v>
      </c>
      <c r="E34" s="70" t="s">
        <v>697</v>
      </c>
      <c r="F34" s="20" t="s">
        <v>661</v>
      </c>
      <c r="G34" s="71">
        <v>800</v>
      </c>
      <c r="H34" s="20" t="s">
        <v>407</v>
      </c>
      <c r="I34" s="20">
        <v>12</v>
      </c>
      <c r="J34" s="21" t="s">
        <v>615</v>
      </c>
      <c r="K34" s="70" t="s">
        <v>69</v>
      </c>
      <c r="L34" s="70">
        <v>2130504</v>
      </c>
      <c r="M34" s="20" t="s">
        <v>698</v>
      </c>
      <c r="N34" s="20" t="s">
        <v>699</v>
      </c>
      <c r="O34" s="20" t="s">
        <v>72</v>
      </c>
      <c r="P34" s="20" t="s">
        <v>700</v>
      </c>
      <c r="Q34" s="54">
        <v>0.95</v>
      </c>
      <c r="R34" s="20" t="s">
        <v>216</v>
      </c>
      <c r="S34" s="70" t="s">
        <v>31</v>
      </c>
      <c r="T34" s="20" t="s">
        <v>665</v>
      </c>
    </row>
    <row r="35" spans="1:20" ht="60.75">
      <c r="A35" s="16">
        <v>13</v>
      </c>
      <c r="B35" s="66" t="s">
        <v>267</v>
      </c>
      <c r="C35" s="70" t="s">
        <v>31</v>
      </c>
      <c r="D35" s="70" t="s">
        <v>696</v>
      </c>
      <c r="E35" s="70" t="s">
        <v>701</v>
      </c>
      <c r="F35" s="20" t="s">
        <v>661</v>
      </c>
      <c r="G35" s="20">
        <v>400</v>
      </c>
      <c r="H35" s="20" t="s">
        <v>407</v>
      </c>
      <c r="I35" s="20">
        <v>6</v>
      </c>
      <c r="J35" s="21" t="s">
        <v>615</v>
      </c>
      <c r="K35" s="70" t="s">
        <v>69</v>
      </c>
      <c r="L35" s="70">
        <v>2130504</v>
      </c>
      <c r="M35" s="20" t="s">
        <v>662</v>
      </c>
      <c r="N35" s="20" t="s">
        <v>663</v>
      </c>
      <c r="O35" s="20" t="s">
        <v>72</v>
      </c>
      <c r="P35" s="20" t="s">
        <v>91</v>
      </c>
      <c r="Q35" s="54">
        <v>0.95</v>
      </c>
      <c r="R35" s="20" t="s">
        <v>216</v>
      </c>
      <c r="S35" s="70" t="s">
        <v>31</v>
      </c>
      <c r="T35" s="20" t="s">
        <v>665</v>
      </c>
    </row>
    <row r="36" spans="1:20" ht="60.75">
      <c r="A36" s="16">
        <v>14</v>
      </c>
      <c r="B36" s="66" t="s">
        <v>267</v>
      </c>
      <c r="C36" s="70" t="s">
        <v>31</v>
      </c>
      <c r="D36" s="70" t="s">
        <v>696</v>
      </c>
      <c r="E36" s="70" t="s">
        <v>702</v>
      </c>
      <c r="F36" s="20" t="s">
        <v>661</v>
      </c>
      <c r="G36" s="20">
        <v>400</v>
      </c>
      <c r="H36" s="20" t="s">
        <v>407</v>
      </c>
      <c r="I36" s="20">
        <v>6</v>
      </c>
      <c r="J36" s="21" t="s">
        <v>615</v>
      </c>
      <c r="K36" s="70" t="s">
        <v>69</v>
      </c>
      <c r="L36" s="70">
        <v>2130504</v>
      </c>
      <c r="M36" s="20" t="s">
        <v>662</v>
      </c>
      <c r="N36" s="20" t="s">
        <v>663</v>
      </c>
      <c r="O36" s="20" t="s">
        <v>72</v>
      </c>
      <c r="P36" s="20" t="s">
        <v>280</v>
      </c>
      <c r="Q36" s="54">
        <v>0.95</v>
      </c>
      <c r="R36" s="20" t="s">
        <v>216</v>
      </c>
      <c r="S36" s="70" t="s">
        <v>31</v>
      </c>
      <c r="T36" s="20" t="s">
        <v>665</v>
      </c>
    </row>
    <row r="37" spans="1:20" ht="60.75">
      <c r="A37" s="16">
        <v>15</v>
      </c>
      <c r="B37" s="66" t="s">
        <v>231</v>
      </c>
      <c r="C37" s="70" t="s">
        <v>20</v>
      </c>
      <c r="D37" s="70" t="s">
        <v>638</v>
      </c>
      <c r="E37" s="70" t="s">
        <v>703</v>
      </c>
      <c r="F37" s="20" t="s">
        <v>661</v>
      </c>
      <c r="G37" s="20">
        <v>400</v>
      </c>
      <c r="H37" s="20" t="s">
        <v>407</v>
      </c>
      <c r="I37" s="20">
        <v>6</v>
      </c>
      <c r="J37" s="21" t="s">
        <v>615</v>
      </c>
      <c r="K37" s="70" t="s">
        <v>69</v>
      </c>
      <c r="L37" s="70">
        <v>2130504</v>
      </c>
      <c r="M37" s="20" t="s">
        <v>662</v>
      </c>
      <c r="N37" s="20" t="s">
        <v>663</v>
      </c>
      <c r="O37" s="20" t="s">
        <v>72</v>
      </c>
      <c r="P37" s="20" t="s">
        <v>704</v>
      </c>
      <c r="Q37" s="54">
        <v>0.95</v>
      </c>
      <c r="R37" s="20" t="s">
        <v>216</v>
      </c>
      <c r="S37" s="70" t="s">
        <v>20</v>
      </c>
      <c r="T37" s="20" t="s">
        <v>665</v>
      </c>
    </row>
    <row r="38" spans="1:20" ht="60.75">
      <c r="A38" s="16">
        <v>16</v>
      </c>
      <c r="B38" s="66" t="s">
        <v>231</v>
      </c>
      <c r="C38" s="70" t="s">
        <v>20</v>
      </c>
      <c r="D38" s="70" t="s">
        <v>705</v>
      </c>
      <c r="E38" s="70" t="s">
        <v>706</v>
      </c>
      <c r="F38" s="20" t="s">
        <v>661</v>
      </c>
      <c r="G38" s="20">
        <v>400</v>
      </c>
      <c r="H38" s="20" t="s">
        <v>407</v>
      </c>
      <c r="I38" s="20">
        <v>6</v>
      </c>
      <c r="J38" s="21" t="s">
        <v>615</v>
      </c>
      <c r="K38" s="70" t="s">
        <v>69</v>
      </c>
      <c r="L38" s="70">
        <v>2130504</v>
      </c>
      <c r="M38" s="20" t="s">
        <v>662</v>
      </c>
      <c r="N38" s="20" t="s">
        <v>663</v>
      </c>
      <c r="O38" s="20" t="s">
        <v>72</v>
      </c>
      <c r="P38" s="20" t="s">
        <v>707</v>
      </c>
      <c r="Q38" s="54">
        <v>0.95</v>
      </c>
      <c r="R38" s="20" t="s">
        <v>216</v>
      </c>
      <c r="S38" s="70" t="s">
        <v>20</v>
      </c>
      <c r="T38" s="20" t="s">
        <v>665</v>
      </c>
    </row>
    <row r="39" spans="1:20" ht="60.75">
      <c r="A39" s="16">
        <v>17</v>
      </c>
      <c r="B39" s="66" t="s">
        <v>231</v>
      </c>
      <c r="C39" s="70" t="s">
        <v>20</v>
      </c>
      <c r="D39" s="70" t="s">
        <v>708</v>
      </c>
      <c r="E39" s="70" t="s">
        <v>709</v>
      </c>
      <c r="F39" s="20" t="s">
        <v>661</v>
      </c>
      <c r="G39" s="20">
        <v>400</v>
      </c>
      <c r="H39" s="20" t="s">
        <v>407</v>
      </c>
      <c r="I39" s="20">
        <v>6</v>
      </c>
      <c r="J39" s="21" t="s">
        <v>615</v>
      </c>
      <c r="K39" s="70" t="s">
        <v>69</v>
      </c>
      <c r="L39" s="70">
        <v>2130504</v>
      </c>
      <c r="M39" s="20" t="s">
        <v>662</v>
      </c>
      <c r="N39" s="20" t="s">
        <v>663</v>
      </c>
      <c r="O39" s="20" t="s">
        <v>72</v>
      </c>
      <c r="P39" s="20" t="s">
        <v>710</v>
      </c>
      <c r="Q39" s="54">
        <v>0.95</v>
      </c>
      <c r="R39" s="20" t="s">
        <v>216</v>
      </c>
      <c r="S39" s="70" t="s">
        <v>20</v>
      </c>
      <c r="T39" s="20" t="s">
        <v>665</v>
      </c>
    </row>
    <row r="40" spans="1:20" ht="60.75">
      <c r="A40" s="16">
        <v>18</v>
      </c>
      <c r="B40" s="66" t="s">
        <v>231</v>
      </c>
      <c r="C40" s="70" t="s">
        <v>33</v>
      </c>
      <c r="D40" s="70" t="s">
        <v>519</v>
      </c>
      <c r="E40" s="70" t="s">
        <v>711</v>
      </c>
      <c r="F40" s="20" t="s">
        <v>661</v>
      </c>
      <c r="G40" s="20">
        <v>400</v>
      </c>
      <c r="H40" s="20" t="s">
        <v>407</v>
      </c>
      <c r="I40" s="20">
        <v>6</v>
      </c>
      <c r="J40" s="21" t="s">
        <v>615</v>
      </c>
      <c r="K40" s="70" t="s">
        <v>69</v>
      </c>
      <c r="L40" s="70">
        <v>2130504</v>
      </c>
      <c r="M40" s="20" t="s">
        <v>662</v>
      </c>
      <c r="N40" s="20" t="s">
        <v>663</v>
      </c>
      <c r="O40" s="20" t="s">
        <v>72</v>
      </c>
      <c r="P40" s="20" t="s">
        <v>712</v>
      </c>
      <c r="Q40" s="54">
        <v>0.95</v>
      </c>
      <c r="R40" s="20" t="s">
        <v>216</v>
      </c>
      <c r="S40" s="70" t="s">
        <v>33</v>
      </c>
      <c r="T40" s="20" t="s">
        <v>665</v>
      </c>
    </row>
    <row r="41" spans="1:20" ht="60.75">
      <c r="A41" s="16">
        <v>19</v>
      </c>
      <c r="B41" s="66" t="s">
        <v>231</v>
      </c>
      <c r="C41" s="70" t="s">
        <v>24</v>
      </c>
      <c r="D41" s="70" t="s">
        <v>460</v>
      </c>
      <c r="E41" s="70" t="s">
        <v>460</v>
      </c>
      <c r="F41" s="20" t="s">
        <v>661</v>
      </c>
      <c r="G41" s="20">
        <v>400</v>
      </c>
      <c r="H41" s="20" t="s">
        <v>407</v>
      </c>
      <c r="I41" s="20">
        <v>6</v>
      </c>
      <c r="J41" s="21" t="s">
        <v>615</v>
      </c>
      <c r="K41" s="70" t="s">
        <v>69</v>
      </c>
      <c r="L41" s="70">
        <v>2130504</v>
      </c>
      <c r="M41" s="20" t="s">
        <v>662</v>
      </c>
      <c r="N41" s="20" t="s">
        <v>663</v>
      </c>
      <c r="O41" s="20" t="s">
        <v>72</v>
      </c>
      <c r="P41" s="20" t="s">
        <v>713</v>
      </c>
      <c r="Q41" s="54">
        <v>0.95</v>
      </c>
      <c r="R41" s="20" t="s">
        <v>216</v>
      </c>
      <c r="S41" s="70" t="s">
        <v>24</v>
      </c>
      <c r="T41" s="20" t="s">
        <v>665</v>
      </c>
    </row>
    <row r="42" spans="1:20" ht="60.75">
      <c r="A42" s="16">
        <v>20</v>
      </c>
      <c r="B42" s="66" t="s">
        <v>267</v>
      </c>
      <c r="C42" s="70" t="s">
        <v>24</v>
      </c>
      <c r="D42" s="70" t="s">
        <v>188</v>
      </c>
      <c r="E42" s="70" t="s">
        <v>714</v>
      </c>
      <c r="F42" s="20" t="s">
        <v>661</v>
      </c>
      <c r="G42" s="20">
        <v>400</v>
      </c>
      <c r="H42" s="20" t="s">
        <v>407</v>
      </c>
      <c r="I42" s="20">
        <v>6</v>
      </c>
      <c r="J42" s="21" t="s">
        <v>615</v>
      </c>
      <c r="K42" s="70" t="s">
        <v>69</v>
      </c>
      <c r="L42" s="70">
        <v>2130504</v>
      </c>
      <c r="M42" s="20" t="s">
        <v>662</v>
      </c>
      <c r="N42" s="20" t="s">
        <v>663</v>
      </c>
      <c r="O42" s="20" t="s">
        <v>72</v>
      </c>
      <c r="P42" s="20" t="s">
        <v>715</v>
      </c>
      <c r="Q42" s="54">
        <v>0.95</v>
      </c>
      <c r="R42" s="20" t="s">
        <v>216</v>
      </c>
      <c r="S42" s="70" t="s">
        <v>24</v>
      </c>
      <c r="T42" s="20" t="s">
        <v>665</v>
      </c>
    </row>
    <row r="43" spans="1:20" ht="60.75">
      <c r="A43" s="16">
        <v>21</v>
      </c>
      <c r="B43" s="66" t="s">
        <v>231</v>
      </c>
      <c r="C43" s="70" t="s">
        <v>24</v>
      </c>
      <c r="D43" s="70" t="s">
        <v>188</v>
      </c>
      <c r="E43" s="70" t="s">
        <v>716</v>
      </c>
      <c r="F43" s="20" t="s">
        <v>661</v>
      </c>
      <c r="G43" s="20">
        <v>400</v>
      </c>
      <c r="H43" s="20" t="s">
        <v>407</v>
      </c>
      <c r="I43" s="20">
        <v>6</v>
      </c>
      <c r="J43" s="21" t="s">
        <v>615</v>
      </c>
      <c r="K43" s="70" t="s">
        <v>69</v>
      </c>
      <c r="L43" s="70">
        <v>2130504</v>
      </c>
      <c r="M43" s="20" t="s">
        <v>662</v>
      </c>
      <c r="N43" s="20" t="s">
        <v>663</v>
      </c>
      <c r="O43" s="20" t="s">
        <v>72</v>
      </c>
      <c r="P43" s="20" t="s">
        <v>717</v>
      </c>
      <c r="Q43" s="54">
        <v>0.95</v>
      </c>
      <c r="R43" s="20" t="s">
        <v>216</v>
      </c>
      <c r="S43" s="70" t="s">
        <v>24</v>
      </c>
      <c r="T43" s="20" t="s">
        <v>665</v>
      </c>
    </row>
    <row r="44" spans="1:20" ht="60.75">
      <c r="A44" s="16">
        <v>22</v>
      </c>
      <c r="B44" s="66" t="s">
        <v>231</v>
      </c>
      <c r="C44" s="70" t="s">
        <v>21</v>
      </c>
      <c r="D44" s="70" t="s">
        <v>718</v>
      </c>
      <c r="E44" s="70" t="s">
        <v>347</v>
      </c>
      <c r="F44" s="20" t="s">
        <v>661</v>
      </c>
      <c r="G44" s="20">
        <v>400</v>
      </c>
      <c r="H44" s="20" t="s">
        <v>407</v>
      </c>
      <c r="I44" s="20">
        <v>6</v>
      </c>
      <c r="J44" s="21" t="s">
        <v>615</v>
      </c>
      <c r="K44" s="70" t="s">
        <v>69</v>
      </c>
      <c r="L44" s="70">
        <v>2130504</v>
      </c>
      <c r="M44" s="20" t="s">
        <v>662</v>
      </c>
      <c r="N44" s="20" t="s">
        <v>663</v>
      </c>
      <c r="O44" s="20" t="s">
        <v>72</v>
      </c>
      <c r="P44" s="20" t="s">
        <v>719</v>
      </c>
      <c r="Q44" s="54">
        <v>0.95</v>
      </c>
      <c r="R44" s="20" t="s">
        <v>216</v>
      </c>
      <c r="S44" s="70" t="s">
        <v>21</v>
      </c>
      <c r="T44" s="20" t="s">
        <v>665</v>
      </c>
    </row>
    <row r="45" spans="1:20" ht="60.75">
      <c r="A45" s="16">
        <v>23</v>
      </c>
      <c r="B45" s="66" t="s">
        <v>231</v>
      </c>
      <c r="C45" s="70" t="s">
        <v>21</v>
      </c>
      <c r="D45" s="70" t="s">
        <v>720</v>
      </c>
      <c r="E45" s="70" t="s">
        <v>721</v>
      </c>
      <c r="F45" s="20" t="s">
        <v>661</v>
      </c>
      <c r="G45" s="20">
        <v>400</v>
      </c>
      <c r="H45" s="20" t="s">
        <v>407</v>
      </c>
      <c r="I45" s="20">
        <v>6</v>
      </c>
      <c r="J45" s="21" t="s">
        <v>615</v>
      </c>
      <c r="K45" s="70" t="s">
        <v>69</v>
      </c>
      <c r="L45" s="70">
        <v>2130504</v>
      </c>
      <c r="M45" s="20" t="s">
        <v>662</v>
      </c>
      <c r="N45" s="20" t="s">
        <v>663</v>
      </c>
      <c r="O45" s="20" t="s">
        <v>72</v>
      </c>
      <c r="P45" s="20" t="s">
        <v>695</v>
      </c>
      <c r="Q45" s="54">
        <v>0.95</v>
      </c>
      <c r="R45" s="20" t="s">
        <v>216</v>
      </c>
      <c r="S45" s="70" t="s">
        <v>21</v>
      </c>
      <c r="T45" s="20" t="s">
        <v>665</v>
      </c>
    </row>
    <row r="46" spans="1:20" ht="60.75">
      <c r="A46" s="16">
        <v>24</v>
      </c>
      <c r="B46" s="66" t="s">
        <v>231</v>
      </c>
      <c r="C46" s="70" t="s">
        <v>21</v>
      </c>
      <c r="D46" s="66" t="s">
        <v>720</v>
      </c>
      <c r="E46" s="66" t="s">
        <v>145</v>
      </c>
      <c r="F46" s="20" t="s">
        <v>661</v>
      </c>
      <c r="G46" s="20">
        <v>400</v>
      </c>
      <c r="H46" s="20" t="s">
        <v>407</v>
      </c>
      <c r="I46" s="20">
        <v>6</v>
      </c>
      <c r="J46" s="21" t="s">
        <v>615</v>
      </c>
      <c r="K46" s="70" t="s">
        <v>69</v>
      </c>
      <c r="L46" s="70">
        <v>2130504</v>
      </c>
      <c r="M46" s="20" t="s">
        <v>662</v>
      </c>
      <c r="N46" s="20" t="s">
        <v>663</v>
      </c>
      <c r="O46" s="20" t="s">
        <v>72</v>
      </c>
      <c r="P46" s="20" t="s">
        <v>722</v>
      </c>
      <c r="Q46" s="54">
        <v>0.95</v>
      </c>
      <c r="R46" s="20" t="s">
        <v>216</v>
      </c>
      <c r="S46" s="70" t="s">
        <v>21</v>
      </c>
      <c r="T46" s="20" t="s">
        <v>665</v>
      </c>
    </row>
    <row r="47" spans="1:20" ht="60.75">
      <c r="A47" s="16">
        <v>25</v>
      </c>
      <c r="B47" s="66" t="s">
        <v>231</v>
      </c>
      <c r="C47" s="70" t="s">
        <v>21</v>
      </c>
      <c r="D47" s="66" t="s">
        <v>228</v>
      </c>
      <c r="E47" s="66" t="s">
        <v>723</v>
      </c>
      <c r="F47" s="20" t="s">
        <v>661</v>
      </c>
      <c r="G47" s="20">
        <v>400</v>
      </c>
      <c r="H47" s="20" t="s">
        <v>407</v>
      </c>
      <c r="I47" s="20">
        <v>6</v>
      </c>
      <c r="J47" s="21" t="s">
        <v>615</v>
      </c>
      <c r="K47" s="70" t="s">
        <v>69</v>
      </c>
      <c r="L47" s="70">
        <v>2130504</v>
      </c>
      <c r="M47" s="20" t="s">
        <v>662</v>
      </c>
      <c r="N47" s="20" t="s">
        <v>663</v>
      </c>
      <c r="O47" s="20" t="s">
        <v>72</v>
      </c>
      <c r="P47" s="20" t="s">
        <v>724</v>
      </c>
      <c r="Q47" s="54">
        <v>0.95</v>
      </c>
      <c r="R47" s="20" t="s">
        <v>216</v>
      </c>
      <c r="S47" s="70" t="s">
        <v>21</v>
      </c>
      <c r="T47" s="20" t="s">
        <v>665</v>
      </c>
    </row>
    <row r="48" spans="1:20" ht="60.75">
      <c r="A48" s="16">
        <v>26</v>
      </c>
      <c r="B48" s="66" t="s">
        <v>231</v>
      </c>
      <c r="C48" s="70" t="s">
        <v>19</v>
      </c>
      <c r="D48" s="70" t="s">
        <v>411</v>
      </c>
      <c r="E48" s="70" t="s">
        <v>725</v>
      </c>
      <c r="F48" s="20" t="s">
        <v>661</v>
      </c>
      <c r="G48" s="20">
        <v>400</v>
      </c>
      <c r="H48" s="20" t="s">
        <v>407</v>
      </c>
      <c r="I48" s="20">
        <v>6</v>
      </c>
      <c r="J48" s="21" t="s">
        <v>615</v>
      </c>
      <c r="K48" s="70" t="s">
        <v>69</v>
      </c>
      <c r="L48" s="70">
        <v>2130504</v>
      </c>
      <c r="M48" s="20" t="s">
        <v>662</v>
      </c>
      <c r="N48" s="20" t="s">
        <v>663</v>
      </c>
      <c r="O48" s="20" t="s">
        <v>72</v>
      </c>
      <c r="P48" s="20" t="s">
        <v>726</v>
      </c>
      <c r="Q48" s="54">
        <v>0.95</v>
      </c>
      <c r="R48" s="20" t="s">
        <v>216</v>
      </c>
      <c r="S48" s="70" t="s">
        <v>19</v>
      </c>
      <c r="T48" s="20" t="s">
        <v>665</v>
      </c>
    </row>
    <row r="49" spans="1:20" ht="60.75">
      <c r="A49" s="16">
        <v>27</v>
      </c>
      <c r="B49" s="66" t="s">
        <v>231</v>
      </c>
      <c r="C49" s="70" t="s">
        <v>19</v>
      </c>
      <c r="D49" s="70" t="s">
        <v>416</v>
      </c>
      <c r="E49" s="70" t="s">
        <v>727</v>
      </c>
      <c r="F49" s="20" t="s">
        <v>661</v>
      </c>
      <c r="G49" s="20">
        <v>400</v>
      </c>
      <c r="H49" s="20" t="s">
        <v>407</v>
      </c>
      <c r="I49" s="20">
        <v>6</v>
      </c>
      <c r="J49" s="21" t="s">
        <v>615</v>
      </c>
      <c r="K49" s="70" t="s">
        <v>69</v>
      </c>
      <c r="L49" s="70">
        <v>2130504</v>
      </c>
      <c r="M49" s="20" t="s">
        <v>662</v>
      </c>
      <c r="N49" s="20" t="s">
        <v>663</v>
      </c>
      <c r="O49" s="20" t="s">
        <v>72</v>
      </c>
      <c r="P49" s="20" t="s">
        <v>728</v>
      </c>
      <c r="Q49" s="54">
        <v>0.95</v>
      </c>
      <c r="R49" s="20" t="s">
        <v>216</v>
      </c>
      <c r="S49" s="70" t="s">
        <v>19</v>
      </c>
      <c r="T49" s="20" t="s">
        <v>665</v>
      </c>
    </row>
    <row r="50" spans="1:20" ht="60.75">
      <c r="A50" s="16">
        <v>28</v>
      </c>
      <c r="B50" s="66" t="s">
        <v>231</v>
      </c>
      <c r="C50" s="70" t="s">
        <v>19</v>
      </c>
      <c r="D50" s="70" t="s">
        <v>729</v>
      </c>
      <c r="E50" s="70" t="s">
        <v>730</v>
      </c>
      <c r="F50" s="20" t="s">
        <v>661</v>
      </c>
      <c r="G50" s="20">
        <v>400</v>
      </c>
      <c r="H50" s="20" t="s">
        <v>407</v>
      </c>
      <c r="I50" s="20">
        <v>6</v>
      </c>
      <c r="J50" s="21" t="s">
        <v>615</v>
      </c>
      <c r="K50" s="70" t="s">
        <v>69</v>
      </c>
      <c r="L50" s="70">
        <v>2130504</v>
      </c>
      <c r="M50" s="20" t="s">
        <v>662</v>
      </c>
      <c r="N50" s="20" t="s">
        <v>663</v>
      </c>
      <c r="O50" s="20" t="s">
        <v>72</v>
      </c>
      <c r="P50" s="20" t="s">
        <v>731</v>
      </c>
      <c r="Q50" s="54">
        <v>0.95</v>
      </c>
      <c r="R50" s="20" t="s">
        <v>216</v>
      </c>
      <c r="S50" s="70" t="s">
        <v>19</v>
      </c>
      <c r="T50" s="20" t="s">
        <v>665</v>
      </c>
    </row>
    <row r="51" spans="1:20" ht="60.75">
      <c r="A51" s="16">
        <v>29</v>
      </c>
      <c r="B51" s="66" t="s">
        <v>231</v>
      </c>
      <c r="C51" s="70" t="s">
        <v>19</v>
      </c>
      <c r="D51" s="70" t="s">
        <v>400</v>
      </c>
      <c r="E51" s="70" t="s">
        <v>401</v>
      </c>
      <c r="F51" s="20" t="s">
        <v>661</v>
      </c>
      <c r="G51" s="20">
        <v>400</v>
      </c>
      <c r="H51" s="20" t="s">
        <v>407</v>
      </c>
      <c r="I51" s="20">
        <v>6</v>
      </c>
      <c r="J51" s="21" t="s">
        <v>615</v>
      </c>
      <c r="K51" s="70" t="s">
        <v>69</v>
      </c>
      <c r="L51" s="70">
        <v>2130504</v>
      </c>
      <c r="M51" s="20" t="s">
        <v>662</v>
      </c>
      <c r="N51" s="20" t="s">
        <v>663</v>
      </c>
      <c r="O51" s="20" t="s">
        <v>72</v>
      </c>
      <c r="P51" s="20" t="s">
        <v>732</v>
      </c>
      <c r="Q51" s="54">
        <v>0.95</v>
      </c>
      <c r="R51" s="20" t="s">
        <v>216</v>
      </c>
      <c r="S51" s="70" t="s">
        <v>19</v>
      </c>
      <c r="T51" s="20" t="s">
        <v>665</v>
      </c>
    </row>
    <row r="52" spans="1:20" ht="60.75">
      <c r="A52" s="16">
        <v>30</v>
      </c>
      <c r="B52" s="66" t="s">
        <v>267</v>
      </c>
      <c r="C52" s="70" t="s">
        <v>19</v>
      </c>
      <c r="D52" s="70" t="s">
        <v>421</v>
      </c>
      <c r="E52" s="70" t="s">
        <v>733</v>
      </c>
      <c r="F52" s="20" t="s">
        <v>661</v>
      </c>
      <c r="G52" s="20">
        <v>400</v>
      </c>
      <c r="H52" s="20" t="s">
        <v>407</v>
      </c>
      <c r="I52" s="20">
        <v>6</v>
      </c>
      <c r="J52" s="21" t="s">
        <v>615</v>
      </c>
      <c r="K52" s="70" t="s">
        <v>69</v>
      </c>
      <c r="L52" s="70">
        <v>2130504</v>
      </c>
      <c r="M52" s="20" t="s">
        <v>662</v>
      </c>
      <c r="N52" s="20" t="s">
        <v>663</v>
      </c>
      <c r="O52" s="20" t="s">
        <v>72</v>
      </c>
      <c r="P52" s="20" t="s">
        <v>734</v>
      </c>
      <c r="Q52" s="54">
        <v>0.95</v>
      </c>
      <c r="R52" s="20" t="s">
        <v>216</v>
      </c>
      <c r="S52" s="70" t="s">
        <v>19</v>
      </c>
      <c r="T52" s="20" t="s">
        <v>665</v>
      </c>
    </row>
    <row r="53" spans="1:20" ht="60.75">
      <c r="A53" s="16">
        <v>31</v>
      </c>
      <c r="B53" s="66" t="s">
        <v>231</v>
      </c>
      <c r="C53" s="70" t="s">
        <v>25</v>
      </c>
      <c r="D53" s="70" t="s">
        <v>174</v>
      </c>
      <c r="E53" s="70" t="s">
        <v>735</v>
      </c>
      <c r="F53" s="20" t="s">
        <v>661</v>
      </c>
      <c r="G53" s="20">
        <v>400</v>
      </c>
      <c r="H53" s="20" t="s">
        <v>407</v>
      </c>
      <c r="I53" s="20">
        <v>6</v>
      </c>
      <c r="J53" s="21" t="s">
        <v>615</v>
      </c>
      <c r="K53" s="70" t="s">
        <v>69</v>
      </c>
      <c r="L53" s="70">
        <v>2130504</v>
      </c>
      <c r="M53" s="20" t="s">
        <v>662</v>
      </c>
      <c r="N53" s="20" t="s">
        <v>663</v>
      </c>
      <c r="O53" s="20" t="s">
        <v>72</v>
      </c>
      <c r="P53" s="20" t="s">
        <v>736</v>
      </c>
      <c r="Q53" s="54">
        <v>0.95</v>
      </c>
      <c r="R53" s="20" t="s">
        <v>216</v>
      </c>
      <c r="S53" s="70" t="s">
        <v>25</v>
      </c>
      <c r="T53" s="20" t="s">
        <v>665</v>
      </c>
    </row>
    <row r="54" spans="1:20" ht="60.75">
      <c r="A54" s="16">
        <v>32</v>
      </c>
      <c r="B54" s="66" t="s">
        <v>267</v>
      </c>
      <c r="C54" s="70" t="s">
        <v>25</v>
      </c>
      <c r="D54" s="70" t="s">
        <v>164</v>
      </c>
      <c r="E54" s="70" t="s">
        <v>165</v>
      </c>
      <c r="F54" s="20" t="s">
        <v>661</v>
      </c>
      <c r="G54" s="20">
        <v>400</v>
      </c>
      <c r="H54" s="20" t="s">
        <v>407</v>
      </c>
      <c r="I54" s="20">
        <v>6</v>
      </c>
      <c r="J54" s="21" t="s">
        <v>615</v>
      </c>
      <c r="K54" s="70" t="s">
        <v>69</v>
      </c>
      <c r="L54" s="70">
        <v>2130504</v>
      </c>
      <c r="M54" s="20" t="s">
        <v>662</v>
      </c>
      <c r="N54" s="20" t="s">
        <v>663</v>
      </c>
      <c r="O54" s="20" t="s">
        <v>72</v>
      </c>
      <c r="P54" s="20" t="s">
        <v>737</v>
      </c>
      <c r="Q54" s="54">
        <v>0.95</v>
      </c>
      <c r="R54" s="20" t="s">
        <v>216</v>
      </c>
      <c r="S54" s="70" t="s">
        <v>25</v>
      </c>
      <c r="T54" s="20" t="s">
        <v>665</v>
      </c>
    </row>
    <row r="55" spans="1:20" ht="60.75">
      <c r="A55" s="16">
        <v>33</v>
      </c>
      <c r="B55" s="66" t="s">
        <v>231</v>
      </c>
      <c r="C55" s="70" t="s">
        <v>25</v>
      </c>
      <c r="D55" s="70" t="s">
        <v>738</v>
      </c>
      <c r="E55" s="70" t="s">
        <v>739</v>
      </c>
      <c r="F55" s="20" t="s">
        <v>661</v>
      </c>
      <c r="G55" s="20">
        <v>400</v>
      </c>
      <c r="H55" s="20" t="s">
        <v>407</v>
      </c>
      <c r="I55" s="20">
        <v>6</v>
      </c>
      <c r="J55" s="21" t="s">
        <v>615</v>
      </c>
      <c r="K55" s="70" t="s">
        <v>69</v>
      </c>
      <c r="L55" s="70">
        <v>2130504</v>
      </c>
      <c r="M55" s="20" t="s">
        <v>662</v>
      </c>
      <c r="N55" s="20" t="s">
        <v>663</v>
      </c>
      <c r="O55" s="20" t="s">
        <v>72</v>
      </c>
      <c r="P55" s="20" t="s">
        <v>740</v>
      </c>
      <c r="Q55" s="54">
        <v>0.95</v>
      </c>
      <c r="R55" s="20" t="s">
        <v>216</v>
      </c>
      <c r="S55" s="70" t="s">
        <v>25</v>
      </c>
      <c r="T55" s="20" t="s">
        <v>665</v>
      </c>
    </row>
    <row r="56" spans="1:20" ht="60.75">
      <c r="A56" s="16">
        <v>34</v>
      </c>
      <c r="B56" s="66" t="s">
        <v>231</v>
      </c>
      <c r="C56" s="70" t="s">
        <v>22</v>
      </c>
      <c r="D56" s="70" t="s">
        <v>741</v>
      </c>
      <c r="E56" s="70" t="s">
        <v>742</v>
      </c>
      <c r="F56" s="20" t="s">
        <v>661</v>
      </c>
      <c r="G56" s="20">
        <v>400</v>
      </c>
      <c r="H56" s="20" t="s">
        <v>407</v>
      </c>
      <c r="I56" s="20">
        <v>6</v>
      </c>
      <c r="J56" s="21" t="s">
        <v>615</v>
      </c>
      <c r="K56" s="70" t="s">
        <v>69</v>
      </c>
      <c r="L56" s="70">
        <v>2130504</v>
      </c>
      <c r="M56" s="20" t="s">
        <v>662</v>
      </c>
      <c r="N56" s="20" t="s">
        <v>663</v>
      </c>
      <c r="O56" s="20" t="s">
        <v>72</v>
      </c>
      <c r="P56" s="20" t="s">
        <v>743</v>
      </c>
      <c r="Q56" s="54">
        <v>0.95</v>
      </c>
      <c r="R56" s="20" t="s">
        <v>216</v>
      </c>
      <c r="S56" s="70" t="s">
        <v>22</v>
      </c>
      <c r="T56" s="20" t="s">
        <v>665</v>
      </c>
    </row>
    <row r="57" spans="1:20" ht="60.75">
      <c r="A57" s="16">
        <v>35</v>
      </c>
      <c r="B57" s="66" t="s">
        <v>231</v>
      </c>
      <c r="C57" s="70" t="s">
        <v>22</v>
      </c>
      <c r="D57" s="70" t="s">
        <v>741</v>
      </c>
      <c r="E57" s="70" t="s">
        <v>744</v>
      </c>
      <c r="F57" s="20" t="s">
        <v>661</v>
      </c>
      <c r="G57" s="20">
        <v>400</v>
      </c>
      <c r="H57" s="20" t="s">
        <v>407</v>
      </c>
      <c r="I57" s="20">
        <v>6</v>
      </c>
      <c r="J57" s="21" t="s">
        <v>615</v>
      </c>
      <c r="K57" s="70" t="s">
        <v>69</v>
      </c>
      <c r="L57" s="70">
        <v>2130504</v>
      </c>
      <c r="M57" s="20" t="s">
        <v>662</v>
      </c>
      <c r="N57" s="20" t="s">
        <v>663</v>
      </c>
      <c r="O57" s="20" t="s">
        <v>72</v>
      </c>
      <c r="P57" s="20" t="s">
        <v>745</v>
      </c>
      <c r="Q57" s="54">
        <v>0.95</v>
      </c>
      <c r="R57" s="20" t="s">
        <v>216</v>
      </c>
      <c r="S57" s="70" t="s">
        <v>22</v>
      </c>
      <c r="T57" s="20" t="s">
        <v>665</v>
      </c>
    </row>
    <row r="58" spans="1:20" ht="60.75">
      <c r="A58" s="16">
        <v>36</v>
      </c>
      <c r="B58" s="66" t="s">
        <v>231</v>
      </c>
      <c r="C58" s="70" t="s">
        <v>22</v>
      </c>
      <c r="D58" s="70" t="s">
        <v>746</v>
      </c>
      <c r="E58" s="70" t="s">
        <v>727</v>
      </c>
      <c r="F58" s="20" t="s">
        <v>661</v>
      </c>
      <c r="G58" s="20">
        <v>400</v>
      </c>
      <c r="H58" s="20" t="s">
        <v>407</v>
      </c>
      <c r="I58" s="20">
        <v>6</v>
      </c>
      <c r="J58" s="21" t="s">
        <v>615</v>
      </c>
      <c r="K58" s="70" t="s">
        <v>69</v>
      </c>
      <c r="L58" s="70">
        <v>2130504</v>
      </c>
      <c r="M58" s="20" t="s">
        <v>662</v>
      </c>
      <c r="N58" s="20" t="s">
        <v>663</v>
      </c>
      <c r="O58" s="20" t="s">
        <v>72</v>
      </c>
      <c r="P58" s="20" t="s">
        <v>743</v>
      </c>
      <c r="Q58" s="54">
        <v>0.95</v>
      </c>
      <c r="R58" s="20" t="s">
        <v>216</v>
      </c>
      <c r="S58" s="70" t="s">
        <v>22</v>
      </c>
      <c r="T58" s="20" t="s">
        <v>665</v>
      </c>
    </row>
    <row r="59" spans="1:20" ht="60.75">
      <c r="A59" s="16">
        <v>37</v>
      </c>
      <c r="B59" s="66" t="s">
        <v>231</v>
      </c>
      <c r="C59" s="70" t="s">
        <v>22</v>
      </c>
      <c r="D59" s="70" t="s">
        <v>346</v>
      </c>
      <c r="E59" s="70" t="s">
        <v>563</v>
      </c>
      <c r="F59" s="20" t="s">
        <v>661</v>
      </c>
      <c r="G59" s="20">
        <v>400</v>
      </c>
      <c r="H59" s="20" t="s">
        <v>407</v>
      </c>
      <c r="I59" s="20">
        <v>6</v>
      </c>
      <c r="J59" s="21" t="s">
        <v>615</v>
      </c>
      <c r="K59" s="70" t="s">
        <v>69</v>
      </c>
      <c r="L59" s="70">
        <v>2130504</v>
      </c>
      <c r="M59" s="20" t="s">
        <v>662</v>
      </c>
      <c r="N59" s="20" t="s">
        <v>663</v>
      </c>
      <c r="O59" s="20" t="s">
        <v>72</v>
      </c>
      <c r="P59" s="20" t="s">
        <v>747</v>
      </c>
      <c r="Q59" s="54">
        <v>0.95</v>
      </c>
      <c r="R59" s="20" t="s">
        <v>216</v>
      </c>
      <c r="S59" s="70" t="s">
        <v>22</v>
      </c>
      <c r="T59" s="20" t="s">
        <v>665</v>
      </c>
    </row>
    <row r="60" spans="1:20" ht="60.75">
      <c r="A60" s="16">
        <v>38</v>
      </c>
      <c r="B60" s="66" t="s">
        <v>231</v>
      </c>
      <c r="C60" s="70" t="s">
        <v>748</v>
      </c>
      <c r="D60" s="70" t="s">
        <v>547</v>
      </c>
      <c r="E60" s="70" t="s">
        <v>749</v>
      </c>
      <c r="F60" s="20" t="s">
        <v>661</v>
      </c>
      <c r="G60" s="20">
        <v>400</v>
      </c>
      <c r="H60" s="20" t="s">
        <v>407</v>
      </c>
      <c r="I60" s="20">
        <v>6</v>
      </c>
      <c r="J60" s="21" t="s">
        <v>615</v>
      </c>
      <c r="K60" s="70" t="s">
        <v>69</v>
      </c>
      <c r="L60" s="70">
        <v>2130504</v>
      </c>
      <c r="M60" s="20" t="s">
        <v>662</v>
      </c>
      <c r="N60" s="20" t="s">
        <v>663</v>
      </c>
      <c r="O60" s="20" t="s">
        <v>72</v>
      </c>
      <c r="P60" s="20" t="s">
        <v>671</v>
      </c>
      <c r="Q60" s="54">
        <v>0.95</v>
      </c>
      <c r="R60" s="20" t="s">
        <v>216</v>
      </c>
      <c r="S60" s="70" t="s">
        <v>748</v>
      </c>
      <c r="T60" s="20" t="s">
        <v>665</v>
      </c>
    </row>
    <row r="61" spans="1:20" ht="60.75">
      <c r="A61" s="16">
        <v>39</v>
      </c>
      <c r="B61" s="66" t="s">
        <v>231</v>
      </c>
      <c r="C61" s="70" t="s">
        <v>378</v>
      </c>
      <c r="D61" s="70" t="s">
        <v>750</v>
      </c>
      <c r="E61" s="70" t="s">
        <v>751</v>
      </c>
      <c r="F61" s="20" t="s">
        <v>661</v>
      </c>
      <c r="G61" s="20">
        <v>400</v>
      </c>
      <c r="H61" s="20" t="s">
        <v>407</v>
      </c>
      <c r="I61" s="20">
        <v>6</v>
      </c>
      <c r="J61" s="21" t="s">
        <v>615</v>
      </c>
      <c r="K61" s="70" t="s">
        <v>69</v>
      </c>
      <c r="L61" s="70">
        <v>2130504</v>
      </c>
      <c r="M61" s="20" t="s">
        <v>662</v>
      </c>
      <c r="N61" s="20" t="s">
        <v>663</v>
      </c>
      <c r="O61" s="20" t="s">
        <v>72</v>
      </c>
      <c r="P61" s="20" t="s">
        <v>752</v>
      </c>
      <c r="Q61" s="54">
        <v>0.95</v>
      </c>
      <c r="R61" s="20" t="s">
        <v>216</v>
      </c>
      <c r="S61" s="70" t="s">
        <v>378</v>
      </c>
      <c r="T61" s="20" t="s">
        <v>665</v>
      </c>
    </row>
    <row r="62" spans="1:20" ht="60.75">
      <c r="A62" s="16">
        <v>40</v>
      </c>
      <c r="B62" s="66" t="s">
        <v>231</v>
      </c>
      <c r="C62" s="70" t="s">
        <v>378</v>
      </c>
      <c r="D62" s="70" t="s">
        <v>549</v>
      </c>
      <c r="E62" s="70" t="s">
        <v>753</v>
      </c>
      <c r="F62" s="20" t="s">
        <v>661</v>
      </c>
      <c r="G62" s="20">
        <v>400</v>
      </c>
      <c r="H62" s="20" t="s">
        <v>407</v>
      </c>
      <c r="I62" s="20">
        <v>6</v>
      </c>
      <c r="J62" s="21" t="s">
        <v>615</v>
      </c>
      <c r="K62" s="70" t="s">
        <v>69</v>
      </c>
      <c r="L62" s="70">
        <v>2130504</v>
      </c>
      <c r="M62" s="20" t="s">
        <v>662</v>
      </c>
      <c r="N62" s="20" t="s">
        <v>663</v>
      </c>
      <c r="O62" s="20" t="s">
        <v>72</v>
      </c>
      <c r="P62" s="20" t="s">
        <v>754</v>
      </c>
      <c r="Q62" s="54">
        <v>0.95</v>
      </c>
      <c r="R62" s="20" t="s">
        <v>216</v>
      </c>
      <c r="S62" s="70" t="s">
        <v>378</v>
      </c>
      <c r="T62" s="20" t="s">
        <v>665</v>
      </c>
    </row>
    <row r="63" spans="1:20" ht="60.75">
      <c r="A63" s="16">
        <v>41</v>
      </c>
      <c r="B63" s="66" t="s">
        <v>267</v>
      </c>
      <c r="C63" s="70" t="s">
        <v>378</v>
      </c>
      <c r="D63" s="70" t="s">
        <v>372</v>
      </c>
      <c r="E63" s="70" t="s">
        <v>755</v>
      </c>
      <c r="F63" s="20" t="s">
        <v>661</v>
      </c>
      <c r="G63" s="20">
        <v>400</v>
      </c>
      <c r="H63" s="20" t="s">
        <v>407</v>
      </c>
      <c r="I63" s="20">
        <v>6</v>
      </c>
      <c r="J63" s="21" t="s">
        <v>615</v>
      </c>
      <c r="K63" s="70" t="s">
        <v>69</v>
      </c>
      <c r="L63" s="70">
        <v>2130504</v>
      </c>
      <c r="M63" s="20" t="s">
        <v>662</v>
      </c>
      <c r="N63" s="20" t="s">
        <v>663</v>
      </c>
      <c r="O63" s="20" t="s">
        <v>72</v>
      </c>
      <c r="P63" s="20" t="s">
        <v>756</v>
      </c>
      <c r="Q63" s="54">
        <v>0.95</v>
      </c>
      <c r="R63" s="20" t="s">
        <v>216</v>
      </c>
      <c r="S63" s="70" t="s">
        <v>378</v>
      </c>
      <c r="T63" s="20" t="s">
        <v>665</v>
      </c>
    </row>
    <row r="64" spans="1:20" ht="60.75">
      <c r="A64" s="16">
        <v>42</v>
      </c>
      <c r="B64" s="66" t="s">
        <v>267</v>
      </c>
      <c r="C64" s="70" t="s">
        <v>378</v>
      </c>
      <c r="D64" s="70" t="s">
        <v>372</v>
      </c>
      <c r="E64" s="70" t="s">
        <v>388</v>
      </c>
      <c r="F64" s="20" t="s">
        <v>661</v>
      </c>
      <c r="G64" s="20">
        <v>800</v>
      </c>
      <c r="H64" s="20" t="s">
        <v>407</v>
      </c>
      <c r="I64" s="20">
        <v>12</v>
      </c>
      <c r="J64" s="21" t="s">
        <v>615</v>
      </c>
      <c r="K64" s="70" t="s">
        <v>69</v>
      </c>
      <c r="L64" s="70">
        <v>2130504</v>
      </c>
      <c r="M64" s="20" t="s">
        <v>698</v>
      </c>
      <c r="N64" s="20" t="s">
        <v>699</v>
      </c>
      <c r="O64" s="20" t="s">
        <v>72</v>
      </c>
      <c r="P64" s="20" t="s">
        <v>757</v>
      </c>
      <c r="Q64" s="54">
        <v>0.95</v>
      </c>
      <c r="R64" s="20" t="s">
        <v>216</v>
      </c>
      <c r="S64" s="70" t="s">
        <v>378</v>
      </c>
      <c r="T64" s="20" t="s">
        <v>665</v>
      </c>
    </row>
    <row r="65" spans="1:20" ht="60.75">
      <c r="A65" s="16">
        <v>43</v>
      </c>
      <c r="B65" s="66" t="s">
        <v>231</v>
      </c>
      <c r="C65" s="70" t="s">
        <v>26</v>
      </c>
      <c r="D65" s="70" t="s">
        <v>758</v>
      </c>
      <c r="E65" s="70" t="s">
        <v>758</v>
      </c>
      <c r="F65" s="20" t="s">
        <v>661</v>
      </c>
      <c r="G65" s="20">
        <v>400</v>
      </c>
      <c r="H65" s="20" t="s">
        <v>407</v>
      </c>
      <c r="I65" s="20">
        <v>6</v>
      </c>
      <c r="J65" s="21" t="s">
        <v>615</v>
      </c>
      <c r="K65" s="70" t="s">
        <v>69</v>
      </c>
      <c r="L65" s="70">
        <v>2130504</v>
      </c>
      <c r="M65" s="20" t="s">
        <v>662</v>
      </c>
      <c r="N65" s="20" t="s">
        <v>663</v>
      </c>
      <c r="O65" s="20" t="s">
        <v>72</v>
      </c>
      <c r="P65" s="20" t="s">
        <v>759</v>
      </c>
      <c r="Q65" s="54">
        <v>0.95</v>
      </c>
      <c r="R65" s="20" t="s">
        <v>216</v>
      </c>
      <c r="S65" s="70" t="s">
        <v>26</v>
      </c>
      <c r="T65" s="20" t="s">
        <v>665</v>
      </c>
    </row>
    <row r="66" spans="1:20" ht="60.75">
      <c r="A66" s="16">
        <v>44</v>
      </c>
      <c r="B66" s="66" t="s">
        <v>231</v>
      </c>
      <c r="C66" s="70" t="s">
        <v>26</v>
      </c>
      <c r="D66" s="70" t="s">
        <v>329</v>
      </c>
      <c r="E66" s="70" t="s">
        <v>760</v>
      </c>
      <c r="F66" s="20" t="s">
        <v>661</v>
      </c>
      <c r="G66" s="20">
        <v>400</v>
      </c>
      <c r="H66" s="20" t="s">
        <v>407</v>
      </c>
      <c r="I66" s="20">
        <v>6</v>
      </c>
      <c r="J66" s="21" t="s">
        <v>615</v>
      </c>
      <c r="K66" s="70" t="s">
        <v>69</v>
      </c>
      <c r="L66" s="70">
        <v>2130504</v>
      </c>
      <c r="M66" s="20" t="s">
        <v>662</v>
      </c>
      <c r="N66" s="20" t="s">
        <v>663</v>
      </c>
      <c r="O66" s="20" t="s">
        <v>72</v>
      </c>
      <c r="P66" s="20" t="s">
        <v>761</v>
      </c>
      <c r="Q66" s="54">
        <v>0.95</v>
      </c>
      <c r="R66" s="20" t="s">
        <v>216</v>
      </c>
      <c r="S66" s="70" t="s">
        <v>26</v>
      </c>
      <c r="T66" s="20" t="s">
        <v>665</v>
      </c>
    </row>
    <row r="67" spans="1:20" ht="60.75">
      <c r="A67" s="16">
        <v>45</v>
      </c>
      <c r="B67" s="66" t="s">
        <v>231</v>
      </c>
      <c r="C67" s="70" t="s">
        <v>26</v>
      </c>
      <c r="D67" s="70" t="s">
        <v>568</v>
      </c>
      <c r="E67" s="70" t="s">
        <v>762</v>
      </c>
      <c r="F67" s="20" t="s">
        <v>661</v>
      </c>
      <c r="G67" s="20">
        <v>400</v>
      </c>
      <c r="H67" s="20" t="s">
        <v>407</v>
      </c>
      <c r="I67" s="20">
        <v>6</v>
      </c>
      <c r="J67" s="21" t="s">
        <v>615</v>
      </c>
      <c r="K67" s="70" t="s">
        <v>69</v>
      </c>
      <c r="L67" s="70">
        <v>2130504</v>
      </c>
      <c r="M67" s="20" t="s">
        <v>662</v>
      </c>
      <c r="N67" s="20" t="s">
        <v>663</v>
      </c>
      <c r="O67" s="20" t="s">
        <v>72</v>
      </c>
      <c r="P67" s="20" t="s">
        <v>763</v>
      </c>
      <c r="Q67" s="54">
        <v>0.95</v>
      </c>
      <c r="R67" s="20" t="s">
        <v>216</v>
      </c>
      <c r="S67" s="70" t="s">
        <v>26</v>
      </c>
      <c r="T67" s="20" t="s">
        <v>665</v>
      </c>
    </row>
    <row r="68" spans="1:20" ht="60.75">
      <c r="A68" s="16">
        <v>46</v>
      </c>
      <c r="B68" s="66" t="s">
        <v>231</v>
      </c>
      <c r="C68" s="70" t="s">
        <v>28</v>
      </c>
      <c r="D68" s="70" t="s">
        <v>495</v>
      </c>
      <c r="E68" s="70" t="s">
        <v>764</v>
      </c>
      <c r="F68" s="20" t="s">
        <v>661</v>
      </c>
      <c r="G68" s="20">
        <v>400</v>
      </c>
      <c r="H68" s="20" t="s">
        <v>407</v>
      </c>
      <c r="I68" s="20">
        <v>6</v>
      </c>
      <c r="J68" s="21" t="s">
        <v>615</v>
      </c>
      <c r="K68" s="70" t="s">
        <v>69</v>
      </c>
      <c r="L68" s="70">
        <v>2130504</v>
      </c>
      <c r="M68" s="20" t="s">
        <v>662</v>
      </c>
      <c r="N68" s="20" t="s">
        <v>663</v>
      </c>
      <c r="O68" s="20" t="s">
        <v>72</v>
      </c>
      <c r="P68" s="20" t="s">
        <v>765</v>
      </c>
      <c r="Q68" s="54">
        <v>0.95</v>
      </c>
      <c r="R68" s="20" t="s">
        <v>216</v>
      </c>
      <c r="S68" s="70" t="s">
        <v>28</v>
      </c>
      <c r="T68" s="20" t="s">
        <v>665</v>
      </c>
    </row>
    <row r="69" spans="1:20" ht="60.75">
      <c r="A69" s="16">
        <v>47</v>
      </c>
      <c r="B69" s="66" t="s">
        <v>231</v>
      </c>
      <c r="C69" s="70" t="s">
        <v>28</v>
      </c>
      <c r="D69" s="70" t="s">
        <v>766</v>
      </c>
      <c r="E69" s="70" t="s">
        <v>767</v>
      </c>
      <c r="F69" s="20" t="s">
        <v>661</v>
      </c>
      <c r="G69" s="20">
        <v>400</v>
      </c>
      <c r="H69" s="20" t="s">
        <v>407</v>
      </c>
      <c r="I69" s="20">
        <v>6</v>
      </c>
      <c r="J69" s="21" t="s">
        <v>615</v>
      </c>
      <c r="K69" s="70" t="s">
        <v>69</v>
      </c>
      <c r="L69" s="70">
        <v>2130504</v>
      </c>
      <c r="M69" s="20" t="s">
        <v>662</v>
      </c>
      <c r="N69" s="20" t="s">
        <v>663</v>
      </c>
      <c r="O69" s="20" t="s">
        <v>72</v>
      </c>
      <c r="P69" s="20" t="s">
        <v>768</v>
      </c>
      <c r="Q69" s="54">
        <v>0.95</v>
      </c>
      <c r="R69" s="20" t="s">
        <v>216</v>
      </c>
      <c r="S69" s="70" t="s">
        <v>28</v>
      </c>
      <c r="T69" s="20" t="s">
        <v>665</v>
      </c>
    </row>
    <row r="70" spans="1:20" ht="60.75">
      <c r="A70" s="16">
        <v>48</v>
      </c>
      <c r="B70" s="66" t="s">
        <v>267</v>
      </c>
      <c r="C70" s="70" t="s">
        <v>28</v>
      </c>
      <c r="D70" s="70" t="s">
        <v>303</v>
      </c>
      <c r="E70" s="70" t="s">
        <v>769</v>
      </c>
      <c r="F70" s="20" t="s">
        <v>661</v>
      </c>
      <c r="G70" s="20">
        <v>400</v>
      </c>
      <c r="H70" s="20" t="s">
        <v>407</v>
      </c>
      <c r="I70" s="20">
        <v>6</v>
      </c>
      <c r="J70" s="21" t="s">
        <v>615</v>
      </c>
      <c r="K70" s="70" t="s">
        <v>69</v>
      </c>
      <c r="L70" s="70">
        <v>2130504</v>
      </c>
      <c r="M70" s="20" t="s">
        <v>662</v>
      </c>
      <c r="N70" s="20" t="s">
        <v>663</v>
      </c>
      <c r="O70" s="20" t="s">
        <v>72</v>
      </c>
      <c r="P70" s="20" t="s">
        <v>770</v>
      </c>
      <c r="Q70" s="54">
        <v>0.95</v>
      </c>
      <c r="R70" s="20" t="s">
        <v>216</v>
      </c>
      <c r="S70" s="70" t="s">
        <v>28</v>
      </c>
      <c r="T70" s="20" t="s">
        <v>665</v>
      </c>
    </row>
    <row r="71" spans="1:20" ht="60.75">
      <c r="A71" s="16">
        <v>49</v>
      </c>
      <c r="B71" s="66" t="s">
        <v>267</v>
      </c>
      <c r="C71" s="70" t="s">
        <v>28</v>
      </c>
      <c r="D71" s="70" t="s">
        <v>303</v>
      </c>
      <c r="E71" s="70" t="s">
        <v>771</v>
      </c>
      <c r="F71" s="20" t="s">
        <v>661</v>
      </c>
      <c r="G71" s="20">
        <v>400</v>
      </c>
      <c r="H71" s="20" t="s">
        <v>407</v>
      </c>
      <c r="I71" s="20">
        <v>6</v>
      </c>
      <c r="J71" s="21" t="s">
        <v>615</v>
      </c>
      <c r="K71" s="70" t="s">
        <v>69</v>
      </c>
      <c r="L71" s="70">
        <v>2130504</v>
      </c>
      <c r="M71" s="20" t="s">
        <v>662</v>
      </c>
      <c r="N71" s="20" t="s">
        <v>663</v>
      </c>
      <c r="O71" s="20" t="s">
        <v>72</v>
      </c>
      <c r="P71" s="20" t="s">
        <v>770</v>
      </c>
      <c r="Q71" s="54">
        <v>0.95</v>
      </c>
      <c r="R71" s="20" t="s">
        <v>216</v>
      </c>
      <c r="S71" s="70" t="s">
        <v>28</v>
      </c>
      <c r="T71" s="20" t="s">
        <v>665</v>
      </c>
    </row>
    <row r="72" spans="1:20" ht="60.75">
      <c r="A72" s="16">
        <v>50</v>
      </c>
      <c r="B72" s="66" t="s">
        <v>267</v>
      </c>
      <c r="C72" s="70" t="s">
        <v>28</v>
      </c>
      <c r="D72" s="70" t="s">
        <v>303</v>
      </c>
      <c r="E72" s="70" t="s">
        <v>772</v>
      </c>
      <c r="F72" s="20" t="s">
        <v>661</v>
      </c>
      <c r="G72" s="20">
        <v>400</v>
      </c>
      <c r="H72" s="20" t="s">
        <v>407</v>
      </c>
      <c r="I72" s="20">
        <v>6</v>
      </c>
      <c r="J72" s="21" t="s">
        <v>615</v>
      </c>
      <c r="K72" s="70" t="s">
        <v>69</v>
      </c>
      <c r="L72" s="70">
        <v>2130504</v>
      </c>
      <c r="M72" s="20" t="s">
        <v>662</v>
      </c>
      <c r="N72" s="20" t="s">
        <v>663</v>
      </c>
      <c r="O72" s="20" t="s">
        <v>72</v>
      </c>
      <c r="P72" s="20" t="s">
        <v>770</v>
      </c>
      <c r="Q72" s="54">
        <v>0.95</v>
      </c>
      <c r="R72" s="20" t="s">
        <v>216</v>
      </c>
      <c r="S72" s="70" t="s">
        <v>28</v>
      </c>
      <c r="T72" s="20" t="s">
        <v>665</v>
      </c>
    </row>
    <row r="73" spans="1:20" ht="60.75">
      <c r="A73" s="16">
        <v>51</v>
      </c>
      <c r="B73" s="66" t="s">
        <v>231</v>
      </c>
      <c r="C73" s="70" t="s">
        <v>28</v>
      </c>
      <c r="D73" s="66" t="s">
        <v>500</v>
      </c>
      <c r="E73" s="66" t="s">
        <v>773</v>
      </c>
      <c r="F73" s="20" t="s">
        <v>661</v>
      </c>
      <c r="G73" s="20">
        <v>400</v>
      </c>
      <c r="H73" s="20" t="s">
        <v>407</v>
      </c>
      <c r="I73" s="20">
        <v>6</v>
      </c>
      <c r="J73" s="21" t="s">
        <v>615</v>
      </c>
      <c r="K73" s="70" t="s">
        <v>69</v>
      </c>
      <c r="L73" s="70">
        <v>2130504</v>
      </c>
      <c r="M73" s="20" t="s">
        <v>662</v>
      </c>
      <c r="N73" s="20" t="s">
        <v>663</v>
      </c>
      <c r="O73" s="20" t="s">
        <v>72</v>
      </c>
      <c r="P73" s="20" t="s">
        <v>774</v>
      </c>
      <c r="Q73" s="54">
        <v>0.95</v>
      </c>
      <c r="R73" s="20" t="s">
        <v>216</v>
      </c>
      <c r="S73" s="70" t="s">
        <v>28</v>
      </c>
      <c r="T73" s="20" t="s">
        <v>665</v>
      </c>
    </row>
    <row r="74" spans="1:20" ht="60.75">
      <c r="A74" s="16">
        <v>52</v>
      </c>
      <c r="B74" s="66" t="s">
        <v>267</v>
      </c>
      <c r="C74" s="66" t="s">
        <v>30</v>
      </c>
      <c r="D74" s="66" t="s">
        <v>193</v>
      </c>
      <c r="E74" s="66" t="s">
        <v>484</v>
      </c>
      <c r="F74" s="20" t="s">
        <v>661</v>
      </c>
      <c r="G74" s="20">
        <v>400</v>
      </c>
      <c r="H74" s="20" t="s">
        <v>407</v>
      </c>
      <c r="I74" s="20">
        <v>6</v>
      </c>
      <c r="J74" s="21" t="s">
        <v>615</v>
      </c>
      <c r="K74" s="70" t="s">
        <v>69</v>
      </c>
      <c r="L74" s="70">
        <v>2130504</v>
      </c>
      <c r="M74" s="20" t="s">
        <v>662</v>
      </c>
      <c r="N74" s="20" t="s">
        <v>663</v>
      </c>
      <c r="O74" s="20" t="s">
        <v>72</v>
      </c>
      <c r="P74" s="20" t="s">
        <v>775</v>
      </c>
      <c r="Q74" s="54">
        <v>0.95</v>
      </c>
      <c r="R74" s="20" t="s">
        <v>216</v>
      </c>
      <c r="S74" s="66" t="s">
        <v>30</v>
      </c>
      <c r="T74" s="20" t="s">
        <v>665</v>
      </c>
    </row>
    <row r="75" spans="1:20" ht="60.75">
      <c r="A75" s="16">
        <v>53</v>
      </c>
      <c r="B75" s="66" t="s">
        <v>267</v>
      </c>
      <c r="C75" s="66" t="s">
        <v>30</v>
      </c>
      <c r="D75" s="66" t="s">
        <v>193</v>
      </c>
      <c r="E75" s="66" t="s">
        <v>776</v>
      </c>
      <c r="F75" s="20" t="s">
        <v>661</v>
      </c>
      <c r="G75" s="20">
        <v>400</v>
      </c>
      <c r="H75" s="20" t="s">
        <v>407</v>
      </c>
      <c r="I75" s="20">
        <v>6</v>
      </c>
      <c r="J75" s="21" t="s">
        <v>615</v>
      </c>
      <c r="K75" s="70" t="s">
        <v>69</v>
      </c>
      <c r="L75" s="70">
        <v>2130504</v>
      </c>
      <c r="M75" s="20" t="s">
        <v>662</v>
      </c>
      <c r="N75" s="20" t="s">
        <v>663</v>
      </c>
      <c r="O75" s="20" t="s">
        <v>72</v>
      </c>
      <c r="P75" s="20" t="s">
        <v>777</v>
      </c>
      <c r="Q75" s="54">
        <v>0.95</v>
      </c>
      <c r="R75" s="20" t="s">
        <v>216</v>
      </c>
      <c r="S75" s="66" t="s">
        <v>30</v>
      </c>
      <c r="T75" s="20" t="s">
        <v>665</v>
      </c>
    </row>
    <row r="76" spans="1:20" ht="60.75">
      <c r="A76" s="16">
        <v>54</v>
      </c>
      <c r="B76" s="66" t="s">
        <v>231</v>
      </c>
      <c r="C76" s="20" t="s">
        <v>232</v>
      </c>
      <c r="D76" s="20" t="s">
        <v>778</v>
      </c>
      <c r="E76" s="66"/>
      <c r="F76" s="20" t="s">
        <v>779</v>
      </c>
      <c r="G76" s="20"/>
      <c r="H76" s="20"/>
      <c r="I76" s="20">
        <v>88.9</v>
      </c>
      <c r="J76" s="21" t="s">
        <v>615</v>
      </c>
      <c r="K76" s="70" t="s">
        <v>69</v>
      </c>
      <c r="L76" s="70">
        <v>2130599</v>
      </c>
      <c r="M76" s="66" t="s">
        <v>780</v>
      </c>
      <c r="N76" s="20">
        <v>88.9</v>
      </c>
      <c r="O76" s="20" t="s">
        <v>72</v>
      </c>
      <c r="P76" s="66" t="s">
        <v>780</v>
      </c>
      <c r="Q76" s="54">
        <v>0.95</v>
      </c>
      <c r="R76" s="20" t="s">
        <v>216</v>
      </c>
      <c r="S76" s="20" t="s">
        <v>232</v>
      </c>
      <c r="T76" s="20" t="s">
        <v>665</v>
      </c>
    </row>
    <row r="77" spans="1:20" ht="12.75">
      <c r="A77" s="77"/>
      <c r="B77" s="78"/>
      <c r="C77" s="78"/>
      <c r="D77" s="78"/>
      <c r="E77" s="78"/>
      <c r="F77" s="78"/>
      <c r="G77" s="78"/>
      <c r="H77" s="78"/>
      <c r="I77" s="78"/>
      <c r="J77" s="79"/>
      <c r="K77" s="79"/>
      <c r="L77" s="79"/>
      <c r="M77" s="78"/>
      <c r="N77" s="78"/>
      <c r="O77" s="78"/>
      <c r="P77" s="78"/>
      <c r="Q77" s="78"/>
      <c r="R77" s="78"/>
      <c r="S77" s="78"/>
      <c r="T77" s="78"/>
    </row>
    <row r="78" spans="1:20" ht="12.75">
      <c r="A78" s="77"/>
      <c r="B78" s="78"/>
      <c r="C78" s="78"/>
      <c r="D78" s="78"/>
      <c r="E78" s="78"/>
      <c r="F78" s="78"/>
      <c r="G78" s="78"/>
      <c r="H78" s="78"/>
      <c r="I78" s="78"/>
      <c r="J78" s="79"/>
      <c r="K78" s="79"/>
      <c r="L78" s="79"/>
      <c r="M78" s="78"/>
      <c r="N78" s="78"/>
      <c r="O78" s="78"/>
      <c r="P78" s="78"/>
      <c r="Q78" s="78"/>
      <c r="R78" s="78"/>
      <c r="S78" s="78"/>
      <c r="T78" s="78"/>
    </row>
    <row r="79" spans="1:20" ht="12.75">
      <c r="A79" s="77"/>
      <c r="B79" s="78"/>
      <c r="C79" s="78"/>
      <c r="D79" s="78"/>
      <c r="E79" s="78"/>
      <c r="F79" s="78"/>
      <c r="G79" s="78"/>
      <c r="H79" s="78"/>
      <c r="I79" s="78"/>
      <c r="J79" s="79"/>
      <c r="K79" s="79"/>
      <c r="L79" s="79"/>
      <c r="M79" s="78"/>
      <c r="N79" s="78"/>
      <c r="O79" s="78"/>
      <c r="P79" s="78"/>
      <c r="Q79" s="78"/>
      <c r="R79" s="78"/>
      <c r="S79" s="78"/>
      <c r="T79" s="78"/>
    </row>
    <row r="80" spans="1:20" ht="12.75">
      <c r="A80" s="77"/>
      <c r="B80" s="78"/>
      <c r="C80" s="78"/>
      <c r="D80" s="78"/>
      <c r="E80" s="78"/>
      <c r="F80" s="78"/>
      <c r="G80" s="78"/>
      <c r="H80" s="78"/>
      <c r="I80" s="78"/>
      <c r="J80" s="79"/>
      <c r="K80" s="79"/>
      <c r="L80" s="79"/>
      <c r="M80" s="78"/>
      <c r="N80" s="78"/>
      <c r="O80" s="78"/>
      <c r="P80" s="78"/>
      <c r="Q80" s="78"/>
      <c r="R80" s="78"/>
      <c r="S80" s="78"/>
      <c r="T80" s="78"/>
    </row>
    <row r="81" spans="1:20" ht="12.75">
      <c r="A81" s="77"/>
      <c r="B81" s="78"/>
      <c r="C81" s="78"/>
      <c r="D81" s="78"/>
      <c r="E81" s="78"/>
      <c r="F81" s="78"/>
      <c r="G81" s="78"/>
      <c r="H81" s="78"/>
      <c r="I81" s="78"/>
      <c r="J81" s="79"/>
      <c r="K81" s="79"/>
      <c r="L81" s="79"/>
      <c r="M81" s="78"/>
      <c r="N81" s="78"/>
      <c r="O81" s="78"/>
      <c r="P81" s="78"/>
      <c r="Q81" s="78"/>
      <c r="R81" s="78"/>
      <c r="S81" s="78"/>
      <c r="T81" s="78"/>
    </row>
  </sheetData>
  <sheetProtection/>
  <mergeCells count="21">
    <mergeCell ref="A1:B1"/>
    <mergeCell ref="A2:T2"/>
    <mergeCell ref="A3:G3"/>
    <mergeCell ref="S3:T3"/>
    <mergeCell ref="M4:Q4"/>
    <mergeCell ref="A6:H6"/>
    <mergeCell ref="A4:A5"/>
    <mergeCell ref="B4:B5"/>
    <mergeCell ref="C4:C5"/>
    <mergeCell ref="D4:D5"/>
    <mergeCell ref="E4:E5"/>
    <mergeCell ref="F4:F5"/>
    <mergeCell ref="G4:G5"/>
    <mergeCell ref="H4:H5"/>
    <mergeCell ref="I4:I5"/>
    <mergeCell ref="J4:J5"/>
    <mergeCell ref="K4:K5"/>
    <mergeCell ref="L4:L5"/>
    <mergeCell ref="R4:R5"/>
    <mergeCell ref="S4:S5"/>
    <mergeCell ref="T4:T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T46"/>
  <sheetViews>
    <sheetView zoomScaleSheetLayoutView="100" workbookViewId="0" topLeftCell="A1">
      <selection activeCell="L13" sqref="L13"/>
    </sheetView>
  </sheetViews>
  <sheetFormatPr defaultColWidth="9.00390625" defaultRowHeight="13.5"/>
  <cols>
    <col min="1" max="1" width="5.125" style="0" customWidth="1"/>
    <col min="2" max="2" width="10.125" style="0" customWidth="1"/>
    <col min="3" max="3" width="7.625" style="0" customWidth="1"/>
    <col min="4" max="4" width="7.50390625" style="0" customWidth="1"/>
    <col min="5" max="5" width="8.75390625" style="0" customWidth="1"/>
    <col min="6" max="6" width="12.875" style="0" customWidth="1"/>
    <col min="7" max="7" width="8.125" style="0" customWidth="1"/>
    <col min="8" max="8" width="4.125" style="0" customWidth="1"/>
    <col min="9" max="9" width="10.875" style="0" customWidth="1"/>
    <col min="10" max="12" width="20.50390625" style="0" customWidth="1"/>
    <col min="13" max="13" width="22.125" style="0" customWidth="1"/>
    <col min="14" max="14" width="14.875" style="0" customWidth="1"/>
    <col min="15" max="15" width="18.375" style="0" customWidth="1"/>
    <col min="16" max="16" width="22.125" style="0" customWidth="1"/>
    <col min="17" max="17" width="11.625" style="0" customWidth="1"/>
    <col min="18" max="18" width="9.625" style="0" customWidth="1"/>
    <col min="19" max="19" width="8.375" style="0" customWidth="1"/>
    <col min="20" max="20" width="12.75390625" style="0" customWidth="1"/>
  </cols>
  <sheetData>
    <row r="1" spans="1:20" ht="18">
      <c r="A1" s="1" t="s">
        <v>781</v>
      </c>
      <c r="B1" s="1"/>
      <c r="C1" s="2"/>
      <c r="D1" s="2"/>
      <c r="E1" s="2"/>
      <c r="F1" s="3"/>
      <c r="G1" s="3"/>
      <c r="H1" s="3"/>
      <c r="I1" s="27"/>
      <c r="J1" s="27"/>
      <c r="K1" s="27"/>
      <c r="L1" s="28"/>
      <c r="M1" s="3"/>
      <c r="N1" s="3"/>
      <c r="O1" s="3"/>
      <c r="P1" s="3"/>
      <c r="Q1" s="3"/>
      <c r="R1" s="2"/>
      <c r="S1" s="2"/>
      <c r="T1" s="2"/>
    </row>
    <row r="2" spans="1:20" ht="33.75">
      <c r="A2" s="4" t="s">
        <v>782</v>
      </c>
      <c r="B2" s="4"/>
      <c r="C2" s="4"/>
      <c r="D2" s="4"/>
      <c r="E2" s="4"/>
      <c r="F2" s="5"/>
      <c r="G2" s="5"/>
      <c r="H2" s="5"/>
      <c r="I2" s="5"/>
      <c r="J2" s="5"/>
      <c r="K2" s="5"/>
      <c r="L2" s="29"/>
      <c r="M2" s="5"/>
      <c r="N2" s="30"/>
      <c r="O2" s="5"/>
      <c r="P2" s="5"/>
      <c r="Q2" s="5"/>
      <c r="R2" s="4"/>
      <c r="S2" s="4"/>
      <c r="T2" s="4"/>
    </row>
    <row r="3" spans="1:20" ht="28.5">
      <c r="A3" s="6" t="s">
        <v>612</v>
      </c>
      <c r="B3" s="7"/>
      <c r="C3" s="7"/>
      <c r="D3" s="7"/>
      <c r="E3" s="7"/>
      <c r="F3" s="7"/>
      <c r="G3" s="7"/>
      <c r="H3" s="8"/>
      <c r="I3" s="31"/>
      <c r="J3" s="31"/>
      <c r="K3" s="31"/>
      <c r="L3" s="32"/>
      <c r="M3" s="33"/>
      <c r="N3" s="34"/>
      <c r="O3" s="8"/>
      <c r="P3" s="8"/>
      <c r="Q3" s="8"/>
      <c r="R3" s="46"/>
      <c r="S3" s="47" t="s">
        <v>3</v>
      </c>
      <c r="T3" s="47"/>
    </row>
    <row r="4" spans="1:20" ht="18">
      <c r="A4" s="9" t="s">
        <v>4</v>
      </c>
      <c r="B4" s="10" t="s">
        <v>42</v>
      </c>
      <c r="C4" s="11" t="s">
        <v>43</v>
      </c>
      <c r="D4" s="11" t="s">
        <v>783</v>
      </c>
      <c r="E4" s="12" t="s">
        <v>784</v>
      </c>
      <c r="F4" s="11" t="s">
        <v>46</v>
      </c>
      <c r="G4" s="13" t="s">
        <v>47</v>
      </c>
      <c r="H4" s="13" t="s">
        <v>48</v>
      </c>
      <c r="I4" s="35" t="s">
        <v>49</v>
      </c>
      <c r="J4" s="36" t="s">
        <v>50</v>
      </c>
      <c r="K4" s="36" t="s">
        <v>51</v>
      </c>
      <c r="L4" s="37" t="s">
        <v>52</v>
      </c>
      <c r="M4" s="38" t="s">
        <v>53</v>
      </c>
      <c r="N4" s="39"/>
      <c r="O4" s="38"/>
      <c r="P4" s="38"/>
      <c r="Q4" s="48"/>
      <c r="R4" s="11" t="s">
        <v>54</v>
      </c>
      <c r="S4" s="11" t="s">
        <v>55</v>
      </c>
      <c r="T4" s="49" t="s">
        <v>56</v>
      </c>
    </row>
    <row r="5" spans="1:20" ht="24">
      <c r="A5" s="14"/>
      <c r="B5" s="10"/>
      <c r="C5" s="11"/>
      <c r="D5" s="11"/>
      <c r="E5" s="12"/>
      <c r="F5" s="11"/>
      <c r="G5" s="15"/>
      <c r="H5" s="15"/>
      <c r="I5" s="35"/>
      <c r="J5" s="40"/>
      <c r="K5" s="40"/>
      <c r="L5" s="41"/>
      <c r="M5" s="42" t="s">
        <v>57</v>
      </c>
      <c r="N5" s="42" t="s">
        <v>58</v>
      </c>
      <c r="O5" s="42" t="s">
        <v>59</v>
      </c>
      <c r="P5" s="42" t="s">
        <v>60</v>
      </c>
      <c r="Q5" s="50" t="s">
        <v>61</v>
      </c>
      <c r="R5" s="11"/>
      <c r="S5" s="11"/>
      <c r="T5" s="51"/>
    </row>
    <row r="6" spans="1:20" ht="15.75">
      <c r="A6" s="16" t="s">
        <v>62</v>
      </c>
      <c r="B6" s="16"/>
      <c r="C6" s="16"/>
      <c r="D6" s="16"/>
      <c r="E6" s="17"/>
      <c r="F6" s="18"/>
      <c r="G6" s="10"/>
      <c r="H6" s="10"/>
      <c r="I6" s="43">
        <f>SUM(I7:I138)</f>
        <v>1140</v>
      </c>
      <c r="J6" s="10"/>
      <c r="K6" s="10"/>
      <c r="L6" s="10"/>
      <c r="M6" s="10"/>
      <c r="N6" s="10"/>
      <c r="O6" s="10"/>
      <c r="P6" s="10"/>
      <c r="Q6" s="52"/>
      <c r="R6" s="53"/>
      <c r="S6" s="53"/>
      <c r="T6" s="53"/>
    </row>
    <row r="7" spans="1:20" ht="48.75">
      <c r="A7" s="19">
        <v>1</v>
      </c>
      <c r="B7" s="20" t="s">
        <v>231</v>
      </c>
      <c r="C7" s="20" t="s">
        <v>26</v>
      </c>
      <c r="D7" s="20" t="s">
        <v>785</v>
      </c>
      <c r="E7" s="20" t="s">
        <v>786</v>
      </c>
      <c r="F7" s="20" t="s">
        <v>134</v>
      </c>
      <c r="G7" s="20">
        <v>85</v>
      </c>
      <c r="H7" s="20" t="s">
        <v>135</v>
      </c>
      <c r="I7" s="26">
        <v>14.45</v>
      </c>
      <c r="J7" s="26" t="s">
        <v>787</v>
      </c>
      <c r="K7" s="26" t="s">
        <v>69</v>
      </c>
      <c r="L7" s="23">
        <v>2130504</v>
      </c>
      <c r="M7" s="20" t="s">
        <v>788</v>
      </c>
      <c r="N7" s="20" t="s">
        <v>789</v>
      </c>
      <c r="O7" s="20" t="s">
        <v>72</v>
      </c>
      <c r="P7" s="20" t="s">
        <v>790</v>
      </c>
      <c r="Q7" s="54">
        <v>0.95</v>
      </c>
      <c r="R7" s="20" t="s">
        <v>74</v>
      </c>
      <c r="S7" s="20" t="s">
        <v>26</v>
      </c>
      <c r="T7" s="22" t="s">
        <v>791</v>
      </c>
    </row>
    <row r="8" spans="1:20" ht="36.75">
      <c r="A8" s="19">
        <v>2</v>
      </c>
      <c r="B8" s="20" t="s">
        <v>231</v>
      </c>
      <c r="C8" s="20" t="s">
        <v>22</v>
      </c>
      <c r="D8" s="20" t="s">
        <v>792</v>
      </c>
      <c r="E8" s="20" t="s">
        <v>793</v>
      </c>
      <c r="F8" s="20" t="s">
        <v>81</v>
      </c>
      <c r="G8" s="20" t="s">
        <v>794</v>
      </c>
      <c r="H8" s="20" t="s">
        <v>67</v>
      </c>
      <c r="I8" s="26">
        <v>4.6</v>
      </c>
      <c r="J8" s="26" t="s">
        <v>787</v>
      </c>
      <c r="K8" s="26" t="s">
        <v>69</v>
      </c>
      <c r="L8" s="23">
        <v>2130504</v>
      </c>
      <c r="M8" s="20" t="s">
        <v>794</v>
      </c>
      <c r="N8" s="20" t="s">
        <v>795</v>
      </c>
      <c r="O8" s="20" t="s">
        <v>96</v>
      </c>
      <c r="P8" s="20" t="s">
        <v>796</v>
      </c>
      <c r="Q8" s="54">
        <v>0.95</v>
      </c>
      <c r="R8" s="20" t="s">
        <v>80</v>
      </c>
      <c r="S8" s="20" t="s">
        <v>22</v>
      </c>
      <c r="T8" s="22" t="s">
        <v>791</v>
      </c>
    </row>
    <row r="9" spans="1:20" ht="36.75">
      <c r="A9" s="19">
        <v>3</v>
      </c>
      <c r="B9" s="20" t="s">
        <v>231</v>
      </c>
      <c r="C9" s="20" t="s">
        <v>22</v>
      </c>
      <c r="D9" s="20" t="s">
        <v>741</v>
      </c>
      <c r="E9" s="20" t="s">
        <v>797</v>
      </c>
      <c r="F9" s="20" t="s">
        <v>81</v>
      </c>
      <c r="G9" s="20" t="s">
        <v>798</v>
      </c>
      <c r="H9" s="20" t="s">
        <v>67</v>
      </c>
      <c r="I9" s="26">
        <v>25</v>
      </c>
      <c r="J9" s="26" t="s">
        <v>787</v>
      </c>
      <c r="K9" s="26" t="s">
        <v>69</v>
      </c>
      <c r="L9" s="23">
        <v>2130504</v>
      </c>
      <c r="M9" s="20" t="s">
        <v>798</v>
      </c>
      <c r="N9" s="20" t="s">
        <v>278</v>
      </c>
      <c r="O9" s="20" t="s">
        <v>96</v>
      </c>
      <c r="P9" s="20" t="s">
        <v>799</v>
      </c>
      <c r="Q9" s="54">
        <v>0.95</v>
      </c>
      <c r="R9" s="20" t="s">
        <v>80</v>
      </c>
      <c r="S9" s="20" t="s">
        <v>22</v>
      </c>
      <c r="T9" s="22" t="s">
        <v>791</v>
      </c>
    </row>
    <row r="10" spans="1:20" ht="48.75">
      <c r="A10" s="19">
        <v>4</v>
      </c>
      <c r="B10" s="21" t="s">
        <v>231</v>
      </c>
      <c r="C10" s="21" t="s">
        <v>21</v>
      </c>
      <c r="D10" s="21" t="s">
        <v>645</v>
      </c>
      <c r="E10" s="21" t="s">
        <v>800</v>
      </c>
      <c r="F10" s="21" t="s">
        <v>801</v>
      </c>
      <c r="G10" s="21">
        <v>220</v>
      </c>
      <c r="H10" s="21" t="s">
        <v>67</v>
      </c>
      <c r="I10" s="26">
        <v>21.65</v>
      </c>
      <c r="J10" s="26" t="s">
        <v>787</v>
      </c>
      <c r="K10" s="26" t="s">
        <v>69</v>
      </c>
      <c r="L10" s="23">
        <v>2130504</v>
      </c>
      <c r="M10" s="21" t="s">
        <v>802</v>
      </c>
      <c r="N10" s="44" t="s">
        <v>803</v>
      </c>
      <c r="O10" s="44" t="s">
        <v>72</v>
      </c>
      <c r="P10" s="44" t="s">
        <v>804</v>
      </c>
      <c r="Q10" s="55">
        <v>0.95</v>
      </c>
      <c r="R10" s="20" t="s">
        <v>74</v>
      </c>
      <c r="S10" s="22" t="s">
        <v>21</v>
      </c>
      <c r="T10" s="22" t="s">
        <v>791</v>
      </c>
    </row>
    <row r="11" spans="1:20" ht="48.75">
      <c r="A11" s="19">
        <v>5</v>
      </c>
      <c r="B11" s="22" t="s">
        <v>231</v>
      </c>
      <c r="C11" s="20" t="s">
        <v>29</v>
      </c>
      <c r="D11" s="20" t="s">
        <v>613</v>
      </c>
      <c r="E11" s="23" t="s">
        <v>614</v>
      </c>
      <c r="F11" s="20" t="s">
        <v>134</v>
      </c>
      <c r="G11" s="20">
        <v>12</v>
      </c>
      <c r="H11" s="20" t="s">
        <v>135</v>
      </c>
      <c r="I11" s="26">
        <v>2.04</v>
      </c>
      <c r="J11" s="26" t="s">
        <v>787</v>
      </c>
      <c r="K11" s="26" t="s">
        <v>69</v>
      </c>
      <c r="L11" s="23">
        <v>2130504</v>
      </c>
      <c r="M11" s="45" t="s">
        <v>805</v>
      </c>
      <c r="N11" s="45" t="s">
        <v>806</v>
      </c>
      <c r="O11" s="45" t="s">
        <v>96</v>
      </c>
      <c r="P11" s="22" t="s">
        <v>807</v>
      </c>
      <c r="Q11" s="56">
        <v>0.95</v>
      </c>
      <c r="R11" s="20" t="s">
        <v>74</v>
      </c>
      <c r="S11" s="20" t="s">
        <v>378</v>
      </c>
      <c r="T11" s="22" t="s">
        <v>791</v>
      </c>
    </row>
    <row r="12" spans="1:20" ht="48.75">
      <c r="A12" s="19">
        <v>6</v>
      </c>
      <c r="B12" s="20" t="s">
        <v>231</v>
      </c>
      <c r="C12" s="20" t="s">
        <v>19</v>
      </c>
      <c r="D12" s="20" t="s">
        <v>808</v>
      </c>
      <c r="E12" s="20" t="s">
        <v>809</v>
      </c>
      <c r="F12" s="20" t="s">
        <v>134</v>
      </c>
      <c r="G12" s="20">
        <v>50</v>
      </c>
      <c r="H12" s="20" t="s">
        <v>135</v>
      </c>
      <c r="I12" s="26">
        <v>7.75</v>
      </c>
      <c r="J12" s="26" t="s">
        <v>787</v>
      </c>
      <c r="K12" s="26" t="s">
        <v>69</v>
      </c>
      <c r="L12" s="23">
        <v>2130504</v>
      </c>
      <c r="M12" s="20" t="s">
        <v>810</v>
      </c>
      <c r="N12" s="20" t="s">
        <v>811</v>
      </c>
      <c r="O12" s="20" t="s">
        <v>72</v>
      </c>
      <c r="P12" s="20" t="s">
        <v>812</v>
      </c>
      <c r="Q12" s="54">
        <v>0.95</v>
      </c>
      <c r="R12" s="20" t="s">
        <v>74</v>
      </c>
      <c r="S12" s="20" t="s">
        <v>19</v>
      </c>
      <c r="T12" s="22" t="s">
        <v>791</v>
      </c>
    </row>
    <row r="13" spans="1:20" ht="48.75">
      <c r="A13" s="19">
        <v>7</v>
      </c>
      <c r="B13" s="20" t="s">
        <v>231</v>
      </c>
      <c r="C13" s="20" t="s">
        <v>19</v>
      </c>
      <c r="D13" s="20" t="s">
        <v>729</v>
      </c>
      <c r="E13" s="20" t="s">
        <v>813</v>
      </c>
      <c r="F13" s="20" t="s">
        <v>374</v>
      </c>
      <c r="G13" s="20">
        <v>320</v>
      </c>
      <c r="H13" s="20" t="s">
        <v>67</v>
      </c>
      <c r="I13" s="20">
        <v>24.09</v>
      </c>
      <c r="J13" s="20" t="s">
        <v>787</v>
      </c>
      <c r="K13" s="26" t="s">
        <v>69</v>
      </c>
      <c r="L13" s="23">
        <v>2130504</v>
      </c>
      <c r="M13" s="20" t="s">
        <v>814</v>
      </c>
      <c r="N13" s="20" t="s">
        <v>815</v>
      </c>
      <c r="O13" s="20" t="s">
        <v>72</v>
      </c>
      <c r="P13" s="20" t="s">
        <v>816</v>
      </c>
      <c r="Q13" s="54">
        <v>0.95</v>
      </c>
      <c r="R13" s="20" t="s">
        <v>74</v>
      </c>
      <c r="S13" s="20" t="s">
        <v>19</v>
      </c>
      <c r="T13" s="22" t="s">
        <v>791</v>
      </c>
    </row>
    <row r="14" spans="1:20" ht="48.75">
      <c r="A14" s="19">
        <v>8</v>
      </c>
      <c r="B14" s="22" t="s">
        <v>231</v>
      </c>
      <c r="C14" s="22" t="s">
        <v>28</v>
      </c>
      <c r="D14" s="22" t="s">
        <v>495</v>
      </c>
      <c r="E14" s="22" t="s">
        <v>496</v>
      </c>
      <c r="F14" s="22" t="s">
        <v>81</v>
      </c>
      <c r="G14" s="22">
        <v>575</v>
      </c>
      <c r="H14" s="22" t="s">
        <v>67</v>
      </c>
      <c r="I14" s="26">
        <v>12.58</v>
      </c>
      <c r="J14" s="22" t="s">
        <v>787</v>
      </c>
      <c r="K14" s="26" t="s">
        <v>69</v>
      </c>
      <c r="L14" s="23">
        <v>2130504</v>
      </c>
      <c r="M14" s="22" t="s">
        <v>497</v>
      </c>
      <c r="N14" s="22" t="s">
        <v>498</v>
      </c>
      <c r="O14" s="22" t="s">
        <v>72</v>
      </c>
      <c r="P14" s="22" t="s">
        <v>499</v>
      </c>
      <c r="Q14" s="54">
        <v>0.95</v>
      </c>
      <c r="R14" s="22" t="s">
        <v>80</v>
      </c>
      <c r="S14" s="22" t="s">
        <v>28</v>
      </c>
      <c r="T14" s="22" t="s">
        <v>791</v>
      </c>
    </row>
    <row r="15" spans="1:20" ht="48.75">
      <c r="A15" s="19">
        <v>9</v>
      </c>
      <c r="B15" s="22" t="s">
        <v>231</v>
      </c>
      <c r="C15" s="22" t="s">
        <v>28</v>
      </c>
      <c r="D15" s="22" t="s">
        <v>495</v>
      </c>
      <c r="E15" s="22" t="s">
        <v>817</v>
      </c>
      <c r="F15" s="22" t="s">
        <v>81</v>
      </c>
      <c r="G15" s="22">
        <v>250</v>
      </c>
      <c r="H15" s="22" t="s">
        <v>67</v>
      </c>
      <c r="I15" s="26">
        <v>10</v>
      </c>
      <c r="J15" s="26" t="s">
        <v>787</v>
      </c>
      <c r="K15" s="26" t="s">
        <v>69</v>
      </c>
      <c r="L15" s="23">
        <v>2130504</v>
      </c>
      <c r="M15" s="22" t="s">
        <v>818</v>
      </c>
      <c r="N15" s="22" t="s">
        <v>606</v>
      </c>
      <c r="O15" s="22" t="s">
        <v>72</v>
      </c>
      <c r="P15" s="22" t="s">
        <v>819</v>
      </c>
      <c r="Q15" s="54">
        <v>0.95</v>
      </c>
      <c r="R15" s="22" t="s">
        <v>80</v>
      </c>
      <c r="S15" s="22" t="s">
        <v>28</v>
      </c>
      <c r="T15" s="22" t="s">
        <v>791</v>
      </c>
    </row>
    <row r="16" spans="1:20" ht="48.75">
      <c r="A16" s="19">
        <v>10</v>
      </c>
      <c r="B16" s="22" t="s">
        <v>231</v>
      </c>
      <c r="C16" s="22" t="s">
        <v>28</v>
      </c>
      <c r="D16" s="22" t="s">
        <v>495</v>
      </c>
      <c r="E16" s="22" t="s">
        <v>820</v>
      </c>
      <c r="F16" s="20" t="s">
        <v>134</v>
      </c>
      <c r="G16" s="22">
        <v>20</v>
      </c>
      <c r="H16" s="22" t="s">
        <v>135</v>
      </c>
      <c r="I16" s="26">
        <v>3.4</v>
      </c>
      <c r="J16" s="26" t="s">
        <v>787</v>
      </c>
      <c r="K16" s="26" t="s">
        <v>69</v>
      </c>
      <c r="L16" s="23">
        <v>2130504</v>
      </c>
      <c r="M16" s="22" t="s">
        <v>821</v>
      </c>
      <c r="N16" s="22" t="s">
        <v>617</v>
      </c>
      <c r="O16" s="22" t="s">
        <v>72</v>
      </c>
      <c r="P16" s="22" t="s">
        <v>822</v>
      </c>
      <c r="Q16" s="54">
        <v>0.95</v>
      </c>
      <c r="R16" s="22" t="s">
        <v>74</v>
      </c>
      <c r="S16" s="22" t="s">
        <v>28</v>
      </c>
      <c r="T16" s="22" t="s">
        <v>791</v>
      </c>
    </row>
    <row r="17" spans="1:20" ht="48.75">
      <c r="A17" s="19">
        <v>11</v>
      </c>
      <c r="B17" s="20" t="s">
        <v>231</v>
      </c>
      <c r="C17" s="20" t="s">
        <v>27</v>
      </c>
      <c r="D17" s="20" t="s">
        <v>823</v>
      </c>
      <c r="E17" s="20" t="s">
        <v>824</v>
      </c>
      <c r="F17" s="20" t="s">
        <v>467</v>
      </c>
      <c r="G17" s="20">
        <v>240</v>
      </c>
      <c r="H17" s="20" t="s">
        <v>67</v>
      </c>
      <c r="I17" s="26">
        <v>10.34</v>
      </c>
      <c r="J17" s="26" t="s">
        <v>787</v>
      </c>
      <c r="K17" s="26" t="s">
        <v>69</v>
      </c>
      <c r="L17" s="23">
        <v>2130504</v>
      </c>
      <c r="M17" s="20" t="s">
        <v>825</v>
      </c>
      <c r="N17" s="20" t="s">
        <v>826</v>
      </c>
      <c r="O17" s="20" t="s">
        <v>72</v>
      </c>
      <c r="P17" s="20" t="s">
        <v>827</v>
      </c>
      <c r="Q17" s="54">
        <v>0.95</v>
      </c>
      <c r="R17" s="20" t="s">
        <v>80</v>
      </c>
      <c r="S17" s="20" t="s">
        <v>27</v>
      </c>
      <c r="T17" s="22" t="s">
        <v>791</v>
      </c>
    </row>
    <row r="18" spans="1:20" ht="48.75">
      <c r="A18" s="19">
        <v>12</v>
      </c>
      <c r="B18" s="20" t="s">
        <v>231</v>
      </c>
      <c r="C18" s="20" t="s">
        <v>27</v>
      </c>
      <c r="D18" s="20" t="s">
        <v>823</v>
      </c>
      <c r="E18" s="20" t="s">
        <v>824</v>
      </c>
      <c r="F18" s="20" t="s">
        <v>134</v>
      </c>
      <c r="G18" s="20">
        <v>10</v>
      </c>
      <c r="H18" s="20" t="s">
        <v>135</v>
      </c>
      <c r="I18" s="26">
        <v>1.7</v>
      </c>
      <c r="J18" s="26" t="s">
        <v>787</v>
      </c>
      <c r="K18" s="26" t="s">
        <v>69</v>
      </c>
      <c r="L18" s="23">
        <v>2130504</v>
      </c>
      <c r="M18" s="20" t="s">
        <v>828</v>
      </c>
      <c r="N18" s="20" t="s">
        <v>829</v>
      </c>
      <c r="O18" s="20" t="s">
        <v>72</v>
      </c>
      <c r="P18" s="20" t="s">
        <v>830</v>
      </c>
      <c r="Q18" s="54">
        <v>0.95</v>
      </c>
      <c r="R18" s="20" t="s">
        <v>74</v>
      </c>
      <c r="S18" s="20" t="s">
        <v>27</v>
      </c>
      <c r="T18" s="22" t="s">
        <v>791</v>
      </c>
    </row>
    <row r="19" spans="1:20" ht="48.75">
      <c r="A19" s="19">
        <v>13</v>
      </c>
      <c r="B19" s="20" t="s">
        <v>231</v>
      </c>
      <c r="C19" s="20" t="s">
        <v>27</v>
      </c>
      <c r="D19" s="20" t="s">
        <v>823</v>
      </c>
      <c r="E19" s="20" t="s">
        <v>831</v>
      </c>
      <c r="F19" s="20" t="s">
        <v>134</v>
      </c>
      <c r="G19" s="20">
        <v>30</v>
      </c>
      <c r="H19" s="20" t="s">
        <v>135</v>
      </c>
      <c r="I19" s="26">
        <v>5.1</v>
      </c>
      <c r="J19" s="26" t="s">
        <v>787</v>
      </c>
      <c r="K19" s="26" t="s">
        <v>69</v>
      </c>
      <c r="L19" s="23">
        <v>2130504</v>
      </c>
      <c r="M19" s="20" t="s">
        <v>832</v>
      </c>
      <c r="N19" s="20" t="s">
        <v>833</v>
      </c>
      <c r="O19" s="20" t="s">
        <v>72</v>
      </c>
      <c r="P19" s="20" t="s">
        <v>834</v>
      </c>
      <c r="Q19" s="54">
        <v>0.95</v>
      </c>
      <c r="R19" s="20" t="s">
        <v>74</v>
      </c>
      <c r="S19" s="20" t="s">
        <v>27</v>
      </c>
      <c r="T19" s="22" t="s">
        <v>791</v>
      </c>
    </row>
    <row r="20" spans="1:20" ht="48.75">
      <c r="A20" s="19">
        <v>14</v>
      </c>
      <c r="B20" s="20" t="s">
        <v>231</v>
      </c>
      <c r="C20" s="20" t="s">
        <v>27</v>
      </c>
      <c r="D20" s="20" t="s">
        <v>823</v>
      </c>
      <c r="E20" s="20" t="s">
        <v>835</v>
      </c>
      <c r="F20" s="20" t="s">
        <v>836</v>
      </c>
      <c r="G20" s="20">
        <v>105</v>
      </c>
      <c r="H20" s="20" t="s">
        <v>67</v>
      </c>
      <c r="I20" s="26">
        <v>22.3</v>
      </c>
      <c r="J20" s="26" t="s">
        <v>787</v>
      </c>
      <c r="K20" s="26" t="s">
        <v>69</v>
      </c>
      <c r="L20" s="23">
        <v>2130504</v>
      </c>
      <c r="M20" s="20" t="s">
        <v>837</v>
      </c>
      <c r="N20" s="20" t="s">
        <v>838</v>
      </c>
      <c r="O20" s="20" t="s">
        <v>72</v>
      </c>
      <c r="P20" s="20" t="s">
        <v>827</v>
      </c>
      <c r="Q20" s="54">
        <v>0.95</v>
      </c>
      <c r="R20" s="20" t="s">
        <v>80</v>
      </c>
      <c r="S20" s="20" t="s">
        <v>27</v>
      </c>
      <c r="T20" s="22" t="s">
        <v>791</v>
      </c>
    </row>
    <row r="21" spans="1:20" ht="97.5">
      <c r="A21" s="19">
        <v>15</v>
      </c>
      <c r="B21" s="24" t="s">
        <v>339</v>
      </c>
      <c r="C21" s="20" t="s">
        <v>22</v>
      </c>
      <c r="D21" s="20" t="s">
        <v>340</v>
      </c>
      <c r="E21" s="20" t="s">
        <v>340</v>
      </c>
      <c r="F21" s="25" t="s">
        <v>210</v>
      </c>
      <c r="G21" s="23">
        <v>1</v>
      </c>
      <c r="H21" s="26" t="s">
        <v>196</v>
      </c>
      <c r="I21" s="26">
        <v>60</v>
      </c>
      <c r="J21" s="26" t="s">
        <v>787</v>
      </c>
      <c r="K21" s="26" t="s">
        <v>635</v>
      </c>
      <c r="L21" s="23">
        <v>2130505</v>
      </c>
      <c r="M21" s="20" t="s">
        <v>212</v>
      </c>
      <c r="N21" s="20" t="s">
        <v>213</v>
      </c>
      <c r="O21" s="20" t="s">
        <v>214</v>
      </c>
      <c r="P21" s="20" t="s">
        <v>839</v>
      </c>
      <c r="Q21" s="54">
        <v>0.93</v>
      </c>
      <c r="R21" s="20" t="s">
        <v>216</v>
      </c>
      <c r="S21" s="20" t="s">
        <v>22</v>
      </c>
      <c r="T21" s="22" t="s">
        <v>791</v>
      </c>
    </row>
    <row r="22" spans="1:20" ht="97.5">
      <c r="A22" s="19">
        <v>16</v>
      </c>
      <c r="B22" s="24" t="s">
        <v>85</v>
      </c>
      <c r="C22" s="20" t="s">
        <v>22</v>
      </c>
      <c r="D22" s="20" t="s">
        <v>98</v>
      </c>
      <c r="E22" s="20" t="s">
        <v>98</v>
      </c>
      <c r="F22" s="25" t="s">
        <v>210</v>
      </c>
      <c r="G22" s="23">
        <v>1</v>
      </c>
      <c r="H22" s="26" t="s">
        <v>196</v>
      </c>
      <c r="I22" s="26">
        <v>40</v>
      </c>
      <c r="J22" s="26" t="s">
        <v>787</v>
      </c>
      <c r="K22" s="26" t="s">
        <v>635</v>
      </c>
      <c r="L22" s="23">
        <v>2130505</v>
      </c>
      <c r="M22" s="20" t="s">
        <v>212</v>
      </c>
      <c r="N22" s="20" t="s">
        <v>213</v>
      </c>
      <c r="O22" s="20" t="s">
        <v>214</v>
      </c>
      <c r="P22" s="20" t="s">
        <v>840</v>
      </c>
      <c r="Q22" s="54">
        <v>0.93</v>
      </c>
      <c r="R22" s="20" t="s">
        <v>216</v>
      </c>
      <c r="S22" s="20" t="s">
        <v>22</v>
      </c>
      <c r="T22" s="22" t="s">
        <v>791</v>
      </c>
    </row>
    <row r="23" spans="1:20" ht="97.5">
      <c r="A23" s="19">
        <v>17</v>
      </c>
      <c r="B23" s="24" t="s">
        <v>85</v>
      </c>
      <c r="C23" s="20" t="s">
        <v>30</v>
      </c>
      <c r="D23" s="20" t="s">
        <v>841</v>
      </c>
      <c r="E23" s="20" t="s">
        <v>841</v>
      </c>
      <c r="F23" s="25" t="s">
        <v>210</v>
      </c>
      <c r="G23" s="23">
        <v>1</v>
      </c>
      <c r="H23" s="26" t="s">
        <v>196</v>
      </c>
      <c r="I23" s="26">
        <v>30</v>
      </c>
      <c r="J23" s="26" t="s">
        <v>787</v>
      </c>
      <c r="K23" s="26" t="s">
        <v>635</v>
      </c>
      <c r="L23" s="23">
        <v>2130505</v>
      </c>
      <c r="M23" s="20" t="s">
        <v>212</v>
      </c>
      <c r="N23" s="20" t="s">
        <v>213</v>
      </c>
      <c r="O23" s="20" t="s">
        <v>214</v>
      </c>
      <c r="P23" s="20" t="s">
        <v>842</v>
      </c>
      <c r="Q23" s="54">
        <v>0.93</v>
      </c>
      <c r="R23" s="20" t="s">
        <v>216</v>
      </c>
      <c r="S23" s="20" t="s">
        <v>30</v>
      </c>
      <c r="T23" s="22" t="s">
        <v>791</v>
      </c>
    </row>
    <row r="24" spans="1:20" ht="97.5">
      <c r="A24" s="19">
        <v>18</v>
      </c>
      <c r="B24" s="24" t="s">
        <v>231</v>
      </c>
      <c r="C24" s="20" t="s">
        <v>30</v>
      </c>
      <c r="D24" s="20" t="s">
        <v>490</v>
      </c>
      <c r="E24" s="20" t="s">
        <v>490</v>
      </c>
      <c r="F24" s="25" t="s">
        <v>210</v>
      </c>
      <c r="G24" s="23">
        <v>1</v>
      </c>
      <c r="H24" s="26" t="s">
        <v>196</v>
      </c>
      <c r="I24" s="26">
        <v>40</v>
      </c>
      <c r="J24" s="26" t="s">
        <v>787</v>
      </c>
      <c r="K24" s="26" t="s">
        <v>635</v>
      </c>
      <c r="L24" s="23">
        <v>2130505</v>
      </c>
      <c r="M24" s="20" t="s">
        <v>212</v>
      </c>
      <c r="N24" s="20" t="s">
        <v>213</v>
      </c>
      <c r="O24" s="20" t="s">
        <v>214</v>
      </c>
      <c r="P24" s="20" t="s">
        <v>843</v>
      </c>
      <c r="Q24" s="54">
        <v>0.93</v>
      </c>
      <c r="R24" s="20" t="s">
        <v>216</v>
      </c>
      <c r="S24" s="20" t="s">
        <v>30</v>
      </c>
      <c r="T24" s="22" t="s">
        <v>791</v>
      </c>
    </row>
    <row r="25" spans="1:20" ht="97.5">
      <c r="A25" s="19">
        <v>19</v>
      </c>
      <c r="B25" s="24" t="s">
        <v>339</v>
      </c>
      <c r="C25" s="20" t="s">
        <v>19</v>
      </c>
      <c r="D25" s="20" t="s">
        <v>416</v>
      </c>
      <c r="E25" s="20" t="s">
        <v>416</v>
      </c>
      <c r="F25" s="25" t="s">
        <v>210</v>
      </c>
      <c r="G25" s="23">
        <v>1</v>
      </c>
      <c r="H25" s="26" t="s">
        <v>196</v>
      </c>
      <c r="I25" s="26">
        <v>60</v>
      </c>
      <c r="J25" s="26" t="s">
        <v>787</v>
      </c>
      <c r="K25" s="26" t="s">
        <v>635</v>
      </c>
      <c r="L25" s="23">
        <v>2130505</v>
      </c>
      <c r="M25" s="20" t="s">
        <v>212</v>
      </c>
      <c r="N25" s="20" t="s">
        <v>213</v>
      </c>
      <c r="O25" s="20" t="s">
        <v>214</v>
      </c>
      <c r="P25" s="20" t="s">
        <v>844</v>
      </c>
      <c r="Q25" s="54">
        <v>0.93</v>
      </c>
      <c r="R25" s="20" t="s">
        <v>216</v>
      </c>
      <c r="S25" s="20" t="s">
        <v>19</v>
      </c>
      <c r="T25" s="22" t="s">
        <v>791</v>
      </c>
    </row>
    <row r="26" spans="1:20" ht="97.5">
      <c r="A26" s="19">
        <v>20</v>
      </c>
      <c r="B26" s="24" t="s">
        <v>85</v>
      </c>
      <c r="C26" s="20" t="s">
        <v>19</v>
      </c>
      <c r="D26" s="20" t="s">
        <v>845</v>
      </c>
      <c r="E26" s="20" t="s">
        <v>845</v>
      </c>
      <c r="F26" s="25" t="s">
        <v>210</v>
      </c>
      <c r="G26" s="23">
        <v>1</v>
      </c>
      <c r="H26" s="26" t="s">
        <v>196</v>
      </c>
      <c r="I26" s="26">
        <v>50</v>
      </c>
      <c r="J26" s="26" t="s">
        <v>787</v>
      </c>
      <c r="K26" s="26" t="s">
        <v>635</v>
      </c>
      <c r="L26" s="23">
        <v>2130505</v>
      </c>
      <c r="M26" s="20" t="s">
        <v>212</v>
      </c>
      <c r="N26" s="20" t="s">
        <v>213</v>
      </c>
      <c r="O26" s="20" t="s">
        <v>214</v>
      </c>
      <c r="P26" s="20" t="s">
        <v>840</v>
      </c>
      <c r="Q26" s="54">
        <v>0.93</v>
      </c>
      <c r="R26" s="20" t="s">
        <v>216</v>
      </c>
      <c r="S26" s="20" t="s">
        <v>19</v>
      </c>
      <c r="T26" s="22" t="s">
        <v>791</v>
      </c>
    </row>
    <row r="27" spans="1:20" ht="97.5">
      <c r="A27" s="19">
        <v>21</v>
      </c>
      <c r="B27" s="24" t="s">
        <v>85</v>
      </c>
      <c r="C27" s="20" t="s">
        <v>19</v>
      </c>
      <c r="D27" s="20" t="s">
        <v>223</v>
      </c>
      <c r="E27" s="20" t="s">
        <v>223</v>
      </c>
      <c r="F27" s="25" t="s">
        <v>210</v>
      </c>
      <c r="G27" s="23">
        <v>1</v>
      </c>
      <c r="H27" s="26" t="s">
        <v>196</v>
      </c>
      <c r="I27" s="26">
        <v>40</v>
      </c>
      <c r="J27" s="26" t="s">
        <v>787</v>
      </c>
      <c r="K27" s="26" t="s">
        <v>635</v>
      </c>
      <c r="L27" s="23">
        <v>2130505</v>
      </c>
      <c r="M27" s="20" t="s">
        <v>212</v>
      </c>
      <c r="N27" s="20" t="s">
        <v>213</v>
      </c>
      <c r="O27" s="20" t="s">
        <v>214</v>
      </c>
      <c r="P27" s="20" t="s">
        <v>840</v>
      </c>
      <c r="Q27" s="54">
        <v>0.93</v>
      </c>
      <c r="R27" s="20" t="s">
        <v>216</v>
      </c>
      <c r="S27" s="20" t="s">
        <v>19</v>
      </c>
      <c r="T27" s="22" t="s">
        <v>791</v>
      </c>
    </row>
    <row r="28" spans="1:20" ht="97.5">
      <c r="A28" s="19">
        <v>22</v>
      </c>
      <c r="B28" s="24" t="s">
        <v>231</v>
      </c>
      <c r="C28" s="20" t="s">
        <v>24</v>
      </c>
      <c r="D28" s="20" t="s">
        <v>846</v>
      </c>
      <c r="E28" s="20" t="s">
        <v>846</v>
      </c>
      <c r="F28" s="25" t="s">
        <v>210</v>
      </c>
      <c r="G28" s="23">
        <v>1</v>
      </c>
      <c r="H28" s="26" t="s">
        <v>196</v>
      </c>
      <c r="I28" s="26">
        <v>40</v>
      </c>
      <c r="J28" s="26" t="s">
        <v>787</v>
      </c>
      <c r="K28" s="26" t="s">
        <v>635</v>
      </c>
      <c r="L28" s="23">
        <v>2130505</v>
      </c>
      <c r="M28" s="20" t="s">
        <v>212</v>
      </c>
      <c r="N28" s="20" t="s">
        <v>213</v>
      </c>
      <c r="O28" s="20" t="s">
        <v>214</v>
      </c>
      <c r="P28" s="20" t="s">
        <v>847</v>
      </c>
      <c r="Q28" s="54">
        <v>0.93</v>
      </c>
      <c r="R28" s="20" t="s">
        <v>216</v>
      </c>
      <c r="S28" s="20" t="s">
        <v>24</v>
      </c>
      <c r="T28" s="22" t="s">
        <v>791</v>
      </c>
    </row>
    <row r="29" spans="1:20" ht="97.5">
      <c r="A29" s="19">
        <v>23</v>
      </c>
      <c r="B29" s="24" t="s">
        <v>85</v>
      </c>
      <c r="C29" s="20" t="s">
        <v>24</v>
      </c>
      <c r="D29" s="20" t="s">
        <v>465</v>
      </c>
      <c r="E29" s="20" t="s">
        <v>465</v>
      </c>
      <c r="F29" s="25" t="s">
        <v>210</v>
      </c>
      <c r="G29" s="23">
        <v>1</v>
      </c>
      <c r="H29" s="26" t="s">
        <v>196</v>
      </c>
      <c r="I29" s="26">
        <v>35</v>
      </c>
      <c r="J29" s="26" t="s">
        <v>787</v>
      </c>
      <c r="K29" s="26" t="s">
        <v>635</v>
      </c>
      <c r="L29" s="23">
        <v>2130505</v>
      </c>
      <c r="M29" s="20" t="s">
        <v>212</v>
      </c>
      <c r="N29" s="20" t="s">
        <v>213</v>
      </c>
      <c r="O29" s="20" t="s">
        <v>214</v>
      </c>
      <c r="P29" s="20" t="s">
        <v>848</v>
      </c>
      <c r="Q29" s="54">
        <v>0.93</v>
      </c>
      <c r="R29" s="20" t="s">
        <v>216</v>
      </c>
      <c r="S29" s="20" t="s">
        <v>24</v>
      </c>
      <c r="T29" s="22" t="s">
        <v>791</v>
      </c>
    </row>
    <row r="30" spans="1:20" ht="97.5">
      <c r="A30" s="19">
        <v>24</v>
      </c>
      <c r="B30" s="24" t="s">
        <v>231</v>
      </c>
      <c r="C30" s="20" t="s">
        <v>25</v>
      </c>
      <c r="D30" s="20" t="s">
        <v>849</v>
      </c>
      <c r="E30" s="20" t="s">
        <v>849</v>
      </c>
      <c r="F30" s="25" t="s">
        <v>210</v>
      </c>
      <c r="G30" s="23">
        <v>1</v>
      </c>
      <c r="H30" s="26" t="s">
        <v>196</v>
      </c>
      <c r="I30" s="26">
        <v>40</v>
      </c>
      <c r="J30" s="26" t="s">
        <v>787</v>
      </c>
      <c r="K30" s="26" t="s">
        <v>635</v>
      </c>
      <c r="L30" s="23">
        <v>2130505</v>
      </c>
      <c r="M30" s="20" t="s">
        <v>212</v>
      </c>
      <c r="N30" s="20" t="s">
        <v>213</v>
      </c>
      <c r="O30" s="20" t="s">
        <v>214</v>
      </c>
      <c r="P30" s="20" t="s">
        <v>850</v>
      </c>
      <c r="Q30" s="54">
        <v>0.93</v>
      </c>
      <c r="R30" s="20" t="s">
        <v>216</v>
      </c>
      <c r="S30" s="20" t="s">
        <v>25</v>
      </c>
      <c r="T30" s="22" t="s">
        <v>791</v>
      </c>
    </row>
    <row r="31" spans="1:20" ht="97.5">
      <c r="A31" s="19">
        <v>25</v>
      </c>
      <c r="B31" s="24" t="s">
        <v>85</v>
      </c>
      <c r="C31" s="20" t="s">
        <v>25</v>
      </c>
      <c r="D31" s="20" t="s">
        <v>851</v>
      </c>
      <c r="E31" s="20" t="s">
        <v>851</v>
      </c>
      <c r="F31" s="25" t="s">
        <v>210</v>
      </c>
      <c r="G31" s="23">
        <v>1</v>
      </c>
      <c r="H31" s="26" t="s">
        <v>196</v>
      </c>
      <c r="I31" s="26">
        <v>40</v>
      </c>
      <c r="J31" s="26" t="s">
        <v>787</v>
      </c>
      <c r="K31" s="26" t="s">
        <v>635</v>
      </c>
      <c r="L31" s="23">
        <v>2130505</v>
      </c>
      <c r="M31" s="20" t="s">
        <v>212</v>
      </c>
      <c r="N31" s="20" t="s">
        <v>213</v>
      </c>
      <c r="O31" s="20" t="s">
        <v>214</v>
      </c>
      <c r="P31" s="20" t="s">
        <v>852</v>
      </c>
      <c r="Q31" s="54">
        <v>0.93</v>
      </c>
      <c r="R31" s="20" t="s">
        <v>216</v>
      </c>
      <c r="S31" s="20" t="s">
        <v>25</v>
      </c>
      <c r="T31" s="22" t="s">
        <v>791</v>
      </c>
    </row>
    <row r="32" spans="1:20" ht="97.5">
      <c r="A32" s="19">
        <v>26</v>
      </c>
      <c r="B32" s="24" t="s">
        <v>339</v>
      </c>
      <c r="C32" s="20" t="s">
        <v>20</v>
      </c>
      <c r="D32" s="20" t="s">
        <v>638</v>
      </c>
      <c r="E32" s="20" t="s">
        <v>638</v>
      </c>
      <c r="F32" s="25" t="s">
        <v>210</v>
      </c>
      <c r="G32" s="23">
        <v>1</v>
      </c>
      <c r="H32" s="26" t="s">
        <v>196</v>
      </c>
      <c r="I32" s="26">
        <v>66.54</v>
      </c>
      <c r="J32" s="26" t="s">
        <v>787</v>
      </c>
      <c r="K32" s="26" t="s">
        <v>635</v>
      </c>
      <c r="L32" s="23">
        <v>2130505</v>
      </c>
      <c r="M32" s="20" t="s">
        <v>212</v>
      </c>
      <c r="N32" s="20" t="s">
        <v>213</v>
      </c>
      <c r="O32" s="20" t="s">
        <v>214</v>
      </c>
      <c r="P32" s="20" t="s">
        <v>853</v>
      </c>
      <c r="Q32" s="54">
        <v>0.93</v>
      </c>
      <c r="R32" s="20" t="s">
        <v>216</v>
      </c>
      <c r="S32" s="20" t="s">
        <v>20</v>
      </c>
      <c r="T32" s="22" t="s">
        <v>791</v>
      </c>
    </row>
    <row r="33" spans="1:20" ht="97.5">
      <c r="A33" s="19">
        <v>27</v>
      </c>
      <c r="B33" s="24" t="s">
        <v>85</v>
      </c>
      <c r="C33" s="20" t="s">
        <v>20</v>
      </c>
      <c r="D33" s="20" t="s">
        <v>226</v>
      </c>
      <c r="E33" s="20" t="s">
        <v>226</v>
      </c>
      <c r="F33" s="25" t="s">
        <v>210</v>
      </c>
      <c r="G33" s="23">
        <v>1</v>
      </c>
      <c r="H33" s="26" t="s">
        <v>196</v>
      </c>
      <c r="I33" s="26">
        <v>35</v>
      </c>
      <c r="J33" s="26" t="s">
        <v>787</v>
      </c>
      <c r="K33" s="26" t="s">
        <v>635</v>
      </c>
      <c r="L33" s="23">
        <v>2130505</v>
      </c>
      <c r="M33" s="20" t="s">
        <v>212</v>
      </c>
      <c r="N33" s="20" t="s">
        <v>213</v>
      </c>
      <c r="O33" s="20" t="s">
        <v>214</v>
      </c>
      <c r="P33" s="20" t="s">
        <v>854</v>
      </c>
      <c r="Q33" s="54">
        <v>0.93</v>
      </c>
      <c r="R33" s="20" t="s">
        <v>216</v>
      </c>
      <c r="S33" s="20" t="s">
        <v>20</v>
      </c>
      <c r="T33" s="22" t="s">
        <v>791</v>
      </c>
    </row>
    <row r="34" spans="1:20" ht="97.5">
      <c r="A34" s="19">
        <v>28</v>
      </c>
      <c r="B34" s="24" t="s">
        <v>85</v>
      </c>
      <c r="C34" s="20" t="s">
        <v>21</v>
      </c>
      <c r="D34" s="20" t="s">
        <v>228</v>
      </c>
      <c r="E34" s="20" t="s">
        <v>228</v>
      </c>
      <c r="F34" s="25" t="s">
        <v>210</v>
      </c>
      <c r="G34" s="23">
        <v>1</v>
      </c>
      <c r="H34" s="26" t="s">
        <v>196</v>
      </c>
      <c r="I34" s="26">
        <v>8.38</v>
      </c>
      <c r="J34" s="26" t="s">
        <v>787</v>
      </c>
      <c r="K34" s="26" t="s">
        <v>635</v>
      </c>
      <c r="L34" s="23">
        <v>2130505</v>
      </c>
      <c r="M34" s="20" t="s">
        <v>212</v>
      </c>
      <c r="N34" s="20" t="s">
        <v>213</v>
      </c>
      <c r="O34" s="20" t="s">
        <v>214</v>
      </c>
      <c r="P34" s="20" t="s">
        <v>855</v>
      </c>
      <c r="Q34" s="54">
        <v>0.93</v>
      </c>
      <c r="R34" s="20" t="s">
        <v>216</v>
      </c>
      <c r="S34" s="20" t="s">
        <v>21</v>
      </c>
      <c r="T34" s="22" t="s">
        <v>791</v>
      </c>
    </row>
    <row r="35" spans="1:20" ht="97.5">
      <c r="A35" s="19">
        <v>29</v>
      </c>
      <c r="B35" s="24" t="s">
        <v>339</v>
      </c>
      <c r="C35" s="20" t="s">
        <v>31</v>
      </c>
      <c r="D35" s="20" t="s">
        <v>659</v>
      </c>
      <c r="E35" s="20" t="s">
        <v>659</v>
      </c>
      <c r="F35" s="25" t="s">
        <v>210</v>
      </c>
      <c r="G35" s="23">
        <v>1</v>
      </c>
      <c r="H35" s="26" t="s">
        <v>196</v>
      </c>
      <c r="I35" s="26">
        <v>45</v>
      </c>
      <c r="J35" s="26" t="s">
        <v>787</v>
      </c>
      <c r="K35" s="26" t="s">
        <v>635</v>
      </c>
      <c r="L35" s="23">
        <v>2130505</v>
      </c>
      <c r="M35" s="20" t="s">
        <v>212</v>
      </c>
      <c r="N35" s="20" t="s">
        <v>213</v>
      </c>
      <c r="O35" s="20" t="s">
        <v>214</v>
      </c>
      <c r="P35" s="20" t="s">
        <v>856</v>
      </c>
      <c r="Q35" s="54">
        <v>0.93</v>
      </c>
      <c r="R35" s="20" t="s">
        <v>216</v>
      </c>
      <c r="S35" s="20" t="s">
        <v>31</v>
      </c>
      <c r="T35" s="22" t="s">
        <v>791</v>
      </c>
    </row>
    <row r="36" spans="1:20" ht="97.5">
      <c r="A36" s="19">
        <v>30</v>
      </c>
      <c r="B36" s="24" t="s">
        <v>85</v>
      </c>
      <c r="C36" s="20" t="s">
        <v>31</v>
      </c>
      <c r="D36" s="20" t="s">
        <v>230</v>
      </c>
      <c r="E36" s="20" t="s">
        <v>230</v>
      </c>
      <c r="F36" s="25" t="s">
        <v>210</v>
      </c>
      <c r="G36" s="23">
        <v>1</v>
      </c>
      <c r="H36" s="26" t="s">
        <v>196</v>
      </c>
      <c r="I36" s="26">
        <v>34</v>
      </c>
      <c r="J36" s="26" t="s">
        <v>787</v>
      </c>
      <c r="K36" s="26" t="s">
        <v>635</v>
      </c>
      <c r="L36" s="23">
        <v>2130505</v>
      </c>
      <c r="M36" s="20" t="s">
        <v>212</v>
      </c>
      <c r="N36" s="20" t="s">
        <v>213</v>
      </c>
      <c r="O36" s="20" t="s">
        <v>214</v>
      </c>
      <c r="P36" s="20" t="s">
        <v>857</v>
      </c>
      <c r="Q36" s="54">
        <v>1.93</v>
      </c>
      <c r="R36" s="20" t="s">
        <v>216</v>
      </c>
      <c r="S36" s="20" t="s">
        <v>31</v>
      </c>
      <c r="T36" s="22" t="s">
        <v>791</v>
      </c>
    </row>
    <row r="37" spans="1:20" ht="97.5">
      <c r="A37" s="19">
        <v>31</v>
      </c>
      <c r="B37" s="24" t="s">
        <v>85</v>
      </c>
      <c r="C37" s="20" t="s">
        <v>26</v>
      </c>
      <c r="D37" s="20" t="s">
        <v>329</v>
      </c>
      <c r="E37" s="20" t="s">
        <v>329</v>
      </c>
      <c r="F37" s="25" t="s">
        <v>210</v>
      </c>
      <c r="G37" s="23">
        <v>1</v>
      </c>
      <c r="H37" s="26" t="s">
        <v>196</v>
      </c>
      <c r="I37" s="26">
        <v>30</v>
      </c>
      <c r="J37" s="26" t="s">
        <v>787</v>
      </c>
      <c r="K37" s="26" t="s">
        <v>635</v>
      </c>
      <c r="L37" s="23">
        <v>2130505</v>
      </c>
      <c r="M37" s="20" t="s">
        <v>212</v>
      </c>
      <c r="N37" s="20" t="s">
        <v>213</v>
      </c>
      <c r="O37" s="20" t="s">
        <v>214</v>
      </c>
      <c r="P37" s="20" t="s">
        <v>858</v>
      </c>
      <c r="Q37" s="54">
        <v>0.93</v>
      </c>
      <c r="R37" s="20" t="s">
        <v>216</v>
      </c>
      <c r="S37" s="20" t="s">
        <v>26</v>
      </c>
      <c r="T37" s="22" t="s">
        <v>791</v>
      </c>
    </row>
    <row r="38" spans="1:20" ht="97.5">
      <c r="A38" s="19">
        <v>32</v>
      </c>
      <c r="B38" s="24" t="s">
        <v>85</v>
      </c>
      <c r="C38" s="20" t="s">
        <v>26</v>
      </c>
      <c r="D38" s="20" t="s">
        <v>86</v>
      </c>
      <c r="E38" s="20" t="s">
        <v>86</v>
      </c>
      <c r="F38" s="25" t="s">
        <v>210</v>
      </c>
      <c r="G38" s="23">
        <v>1</v>
      </c>
      <c r="H38" s="26" t="s">
        <v>196</v>
      </c>
      <c r="I38" s="26">
        <v>20</v>
      </c>
      <c r="J38" s="26" t="s">
        <v>787</v>
      </c>
      <c r="K38" s="26" t="s">
        <v>635</v>
      </c>
      <c r="L38" s="23">
        <v>2130505</v>
      </c>
      <c r="M38" s="20" t="s">
        <v>212</v>
      </c>
      <c r="N38" s="20" t="s">
        <v>213</v>
      </c>
      <c r="O38" s="20" t="s">
        <v>214</v>
      </c>
      <c r="P38" s="20" t="s">
        <v>859</v>
      </c>
      <c r="Q38" s="54">
        <v>0.93</v>
      </c>
      <c r="R38" s="20" t="s">
        <v>216</v>
      </c>
      <c r="S38" s="20" t="s">
        <v>26</v>
      </c>
      <c r="T38" s="22" t="s">
        <v>791</v>
      </c>
    </row>
    <row r="39" spans="1:20" ht="97.5">
      <c r="A39" s="19">
        <v>33</v>
      </c>
      <c r="B39" s="24" t="s">
        <v>231</v>
      </c>
      <c r="C39" s="20" t="s">
        <v>23</v>
      </c>
      <c r="D39" s="20" t="s">
        <v>860</v>
      </c>
      <c r="E39" s="20" t="s">
        <v>860</v>
      </c>
      <c r="F39" s="25" t="s">
        <v>210</v>
      </c>
      <c r="G39" s="23">
        <v>1</v>
      </c>
      <c r="H39" s="26" t="s">
        <v>196</v>
      </c>
      <c r="I39" s="26">
        <v>50</v>
      </c>
      <c r="J39" s="26" t="s">
        <v>787</v>
      </c>
      <c r="K39" s="26" t="s">
        <v>635</v>
      </c>
      <c r="L39" s="23">
        <v>2130505</v>
      </c>
      <c r="M39" s="20" t="s">
        <v>212</v>
      </c>
      <c r="N39" s="20" t="s">
        <v>213</v>
      </c>
      <c r="O39" s="20" t="s">
        <v>214</v>
      </c>
      <c r="P39" s="20" t="s">
        <v>861</v>
      </c>
      <c r="Q39" s="54">
        <v>0.93</v>
      </c>
      <c r="R39" s="20" t="s">
        <v>216</v>
      </c>
      <c r="S39" s="20" t="s">
        <v>23</v>
      </c>
      <c r="T39" s="22" t="s">
        <v>791</v>
      </c>
    </row>
    <row r="40" spans="1:20" ht="97.5">
      <c r="A40" s="19">
        <v>34</v>
      </c>
      <c r="B40" s="24" t="s">
        <v>85</v>
      </c>
      <c r="C40" s="20" t="s">
        <v>23</v>
      </c>
      <c r="D40" s="20" t="s">
        <v>669</v>
      </c>
      <c r="E40" s="20" t="s">
        <v>669</v>
      </c>
      <c r="F40" s="25" t="s">
        <v>210</v>
      </c>
      <c r="G40" s="23">
        <v>1</v>
      </c>
      <c r="H40" s="26" t="s">
        <v>196</v>
      </c>
      <c r="I40" s="26">
        <v>55</v>
      </c>
      <c r="J40" s="26" t="s">
        <v>787</v>
      </c>
      <c r="K40" s="26" t="s">
        <v>635</v>
      </c>
      <c r="L40" s="23">
        <v>2130505</v>
      </c>
      <c r="M40" s="20" t="s">
        <v>212</v>
      </c>
      <c r="N40" s="20" t="s">
        <v>213</v>
      </c>
      <c r="O40" s="20" t="s">
        <v>214</v>
      </c>
      <c r="P40" s="20" t="s">
        <v>858</v>
      </c>
      <c r="Q40" s="54">
        <v>0.93</v>
      </c>
      <c r="R40" s="20" t="s">
        <v>216</v>
      </c>
      <c r="S40" s="20" t="s">
        <v>23</v>
      </c>
      <c r="T40" s="22" t="s">
        <v>791</v>
      </c>
    </row>
    <row r="41" spans="1:20" ht="97.5">
      <c r="A41" s="19">
        <v>35</v>
      </c>
      <c r="B41" s="24" t="s">
        <v>231</v>
      </c>
      <c r="C41" s="20" t="s">
        <v>20</v>
      </c>
      <c r="D41" s="20" t="s">
        <v>862</v>
      </c>
      <c r="E41" s="20" t="s">
        <v>862</v>
      </c>
      <c r="F41" s="25" t="s">
        <v>210</v>
      </c>
      <c r="G41" s="23">
        <v>1</v>
      </c>
      <c r="H41" s="26" t="s">
        <v>196</v>
      </c>
      <c r="I41" s="26">
        <v>30</v>
      </c>
      <c r="J41" s="26" t="s">
        <v>787</v>
      </c>
      <c r="K41" s="26" t="s">
        <v>635</v>
      </c>
      <c r="L41" s="23">
        <v>2130505</v>
      </c>
      <c r="M41" s="26" t="s">
        <v>212</v>
      </c>
      <c r="N41" s="26" t="s">
        <v>656</v>
      </c>
      <c r="O41" s="26" t="s">
        <v>214</v>
      </c>
      <c r="P41" s="26" t="s">
        <v>858</v>
      </c>
      <c r="Q41" s="54">
        <v>0.93</v>
      </c>
      <c r="R41" s="20" t="s">
        <v>216</v>
      </c>
      <c r="S41" s="20" t="s">
        <v>20</v>
      </c>
      <c r="T41" s="22" t="s">
        <v>791</v>
      </c>
    </row>
    <row r="42" spans="1:20" ht="97.5">
      <c r="A42" s="19">
        <v>36</v>
      </c>
      <c r="B42" s="24" t="s">
        <v>231</v>
      </c>
      <c r="C42" s="20" t="s">
        <v>20</v>
      </c>
      <c r="D42" s="20" t="s">
        <v>705</v>
      </c>
      <c r="E42" s="20" t="s">
        <v>705</v>
      </c>
      <c r="F42" s="25" t="s">
        <v>210</v>
      </c>
      <c r="G42" s="23">
        <v>1</v>
      </c>
      <c r="H42" s="26" t="s">
        <v>196</v>
      </c>
      <c r="I42" s="26">
        <v>30</v>
      </c>
      <c r="J42" s="26" t="s">
        <v>787</v>
      </c>
      <c r="K42" s="26" t="s">
        <v>635</v>
      </c>
      <c r="L42" s="23">
        <v>2130505</v>
      </c>
      <c r="M42" s="26" t="s">
        <v>212</v>
      </c>
      <c r="N42" s="26" t="s">
        <v>656</v>
      </c>
      <c r="O42" s="26" t="s">
        <v>214</v>
      </c>
      <c r="P42" s="26" t="s">
        <v>863</v>
      </c>
      <c r="Q42" s="54">
        <v>0.93</v>
      </c>
      <c r="R42" s="20" t="s">
        <v>216</v>
      </c>
      <c r="S42" s="20" t="s">
        <v>20</v>
      </c>
      <c r="T42" s="22" t="s">
        <v>791</v>
      </c>
    </row>
    <row r="43" spans="1:20" ht="97.5">
      <c r="A43" s="19">
        <v>37</v>
      </c>
      <c r="B43" s="24" t="s">
        <v>339</v>
      </c>
      <c r="C43" s="20" t="s">
        <v>21</v>
      </c>
      <c r="D43" s="20" t="s">
        <v>550</v>
      </c>
      <c r="E43" s="20" t="s">
        <v>550</v>
      </c>
      <c r="F43" s="25" t="s">
        <v>210</v>
      </c>
      <c r="G43" s="23">
        <v>1</v>
      </c>
      <c r="H43" s="26" t="s">
        <v>196</v>
      </c>
      <c r="I43" s="26">
        <v>13.73</v>
      </c>
      <c r="J43" s="26" t="s">
        <v>787</v>
      </c>
      <c r="K43" s="26" t="s">
        <v>635</v>
      </c>
      <c r="L43" s="23">
        <v>2130505</v>
      </c>
      <c r="M43" s="26" t="s">
        <v>212</v>
      </c>
      <c r="N43" s="26" t="s">
        <v>656</v>
      </c>
      <c r="O43" s="26" t="s">
        <v>214</v>
      </c>
      <c r="P43" s="26" t="s">
        <v>658</v>
      </c>
      <c r="Q43" s="54">
        <v>0.93</v>
      </c>
      <c r="R43" s="20" t="s">
        <v>216</v>
      </c>
      <c r="S43" s="20" t="s">
        <v>21</v>
      </c>
      <c r="T43" s="22" t="s">
        <v>791</v>
      </c>
    </row>
    <row r="44" spans="1:20" ht="97.5">
      <c r="A44" s="19">
        <v>38</v>
      </c>
      <c r="B44" s="24" t="s">
        <v>339</v>
      </c>
      <c r="C44" s="20" t="s">
        <v>18</v>
      </c>
      <c r="D44" s="20" t="s">
        <v>531</v>
      </c>
      <c r="E44" s="20" t="s">
        <v>531</v>
      </c>
      <c r="F44" s="25" t="s">
        <v>210</v>
      </c>
      <c r="G44" s="23">
        <v>1</v>
      </c>
      <c r="H44" s="26" t="s">
        <v>196</v>
      </c>
      <c r="I44" s="26">
        <v>30</v>
      </c>
      <c r="J44" s="26" t="s">
        <v>787</v>
      </c>
      <c r="K44" s="26" t="s">
        <v>635</v>
      </c>
      <c r="L44" s="23">
        <v>2130505</v>
      </c>
      <c r="M44" s="26" t="s">
        <v>212</v>
      </c>
      <c r="N44" s="26" t="s">
        <v>656</v>
      </c>
      <c r="O44" s="26" t="s">
        <v>214</v>
      </c>
      <c r="P44" s="26" t="s">
        <v>863</v>
      </c>
      <c r="Q44" s="54">
        <v>0.93</v>
      </c>
      <c r="R44" s="20" t="s">
        <v>216</v>
      </c>
      <c r="S44" s="20" t="s">
        <v>18</v>
      </c>
      <c r="T44" s="22" t="s">
        <v>791</v>
      </c>
    </row>
    <row r="45" spans="1:20" ht="97.5">
      <c r="A45" s="19">
        <v>39</v>
      </c>
      <c r="B45" s="24" t="s">
        <v>231</v>
      </c>
      <c r="C45" s="20" t="s">
        <v>18</v>
      </c>
      <c r="D45" s="20" t="s">
        <v>864</v>
      </c>
      <c r="E45" s="20" t="s">
        <v>864</v>
      </c>
      <c r="F45" s="25" t="s">
        <v>210</v>
      </c>
      <c r="G45" s="23">
        <v>1</v>
      </c>
      <c r="H45" s="26" t="s">
        <v>196</v>
      </c>
      <c r="I45" s="26">
        <v>20</v>
      </c>
      <c r="J45" s="26" t="s">
        <v>787</v>
      </c>
      <c r="K45" s="26" t="s">
        <v>635</v>
      </c>
      <c r="L45" s="23">
        <v>2130505</v>
      </c>
      <c r="M45" s="26" t="s">
        <v>212</v>
      </c>
      <c r="N45" s="26" t="s">
        <v>656</v>
      </c>
      <c r="O45" s="26" t="s">
        <v>214</v>
      </c>
      <c r="P45" s="26" t="s">
        <v>657</v>
      </c>
      <c r="Q45" s="54">
        <v>0.93</v>
      </c>
      <c r="R45" s="20" t="s">
        <v>216</v>
      </c>
      <c r="S45" s="20" t="s">
        <v>18</v>
      </c>
      <c r="T45" s="22" t="s">
        <v>791</v>
      </c>
    </row>
    <row r="46" spans="1:20" ht="97.5">
      <c r="A46" s="19">
        <v>40</v>
      </c>
      <c r="B46" s="24" t="s">
        <v>85</v>
      </c>
      <c r="C46" s="20" t="s">
        <v>23</v>
      </c>
      <c r="D46" s="20" t="s">
        <v>149</v>
      </c>
      <c r="E46" s="20" t="s">
        <v>149</v>
      </c>
      <c r="F46" s="25" t="s">
        <v>210</v>
      </c>
      <c r="G46" s="23">
        <v>1</v>
      </c>
      <c r="H46" s="26" t="s">
        <v>196</v>
      </c>
      <c r="I46" s="26">
        <v>32.35</v>
      </c>
      <c r="J46" s="26" t="s">
        <v>787</v>
      </c>
      <c r="K46" s="26" t="s">
        <v>635</v>
      </c>
      <c r="L46" s="23">
        <v>2130505</v>
      </c>
      <c r="M46" s="26" t="s">
        <v>212</v>
      </c>
      <c r="N46" s="26" t="s">
        <v>656</v>
      </c>
      <c r="O46" s="26" t="s">
        <v>214</v>
      </c>
      <c r="P46" s="26" t="s">
        <v>865</v>
      </c>
      <c r="Q46" s="54">
        <v>0.93</v>
      </c>
      <c r="R46" s="20" t="s">
        <v>216</v>
      </c>
      <c r="S46" s="20" t="s">
        <v>23</v>
      </c>
      <c r="T46" s="22" t="s">
        <v>791</v>
      </c>
    </row>
  </sheetData>
  <sheetProtection/>
  <mergeCells count="21">
    <mergeCell ref="A1:B1"/>
    <mergeCell ref="A2:T2"/>
    <mergeCell ref="A3:G3"/>
    <mergeCell ref="S3:T3"/>
    <mergeCell ref="M4:Q4"/>
    <mergeCell ref="A6:D6"/>
    <mergeCell ref="A4:A5"/>
    <mergeCell ref="B4:B5"/>
    <mergeCell ref="C4:C5"/>
    <mergeCell ref="D4:D5"/>
    <mergeCell ref="E4:E5"/>
    <mergeCell ref="F4:F5"/>
    <mergeCell ref="G4:G5"/>
    <mergeCell ref="H4:H5"/>
    <mergeCell ref="I4:I5"/>
    <mergeCell ref="J4:J5"/>
    <mergeCell ref="K4:K5"/>
    <mergeCell ref="L4:L5"/>
    <mergeCell ref="R4:R5"/>
    <mergeCell ref="S4:S5"/>
    <mergeCell ref="T4:T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WWO_base_provider_20210929220102-c9fcf70066</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赖茜娜</dc:creator>
  <cp:keywords/>
  <dc:description/>
  <cp:lastModifiedBy>Wuli记忆</cp:lastModifiedBy>
  <cp:lastPrinted>2018-12-29T10:24:00Z</cp:lastPrinted>
  <dcterms:created xsi:type="dcterms:W3CDTF">2017-12-05T15:34:00Z</dcterms:created>
  <dcterms:modified xsi:type="dcterms:W3CDTF">2022-11-18T08:20:11Z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2052-11.1.0.12132</vt:lpwstr>
  </property>
  <property fmtid="{D5CDD505-2E9C-101B-9397-08002B2CF9AE}" pid="4" name="KSOReadingLayo">
    <vt:bool>true</vt:bool>
  </property>
  <property fmtid="{D5CDD505-2E9C-101B-9397-08002B2CF9AE}" pid="5" name="I">
    <vt:lpwstr>3667973E21954A098FC8F3F42D4C7799</vt:lpwstr>
  </property>
</Properties>
</file>